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codeName="ThisWorkbook" defaultThemeVersion="124226"/>
  <mc:AlternateContent xmlns:mc="http://schemas.openxmlformats.org/markup-compatibility/2006">
    <mc:Choice Requires="x15">
      <x15ac:absPath xmlns:x15ac="http://schemas.microsoft.com/office/spreadsheetml/2010/11/ac" url="\\SEISAKU\sangi_share\◎国庫交付金関係（企画調整Gから）\令和4年度\12_原油・原材料価格高騰等対策事業\05_要望調査関係\要望様式\"/>
    </mc:Choice>
  </mc:AlternateContent>
  <xr:revisionPtr revIDLastSave="0" documentId="13_ncr:1_{E22A2552-8502-400A-9B6F-D50FCFBAE20A}" xr6:coauthVersionLast="36" xr6:coauthVersionMax="36" xr10:uidLastSave="{00000000-0000-0000-0000-000000000000}"/>
  <bookViews>
    <workbookView xWindow="240" yWindow="15" windowWidth="13860" windowHeight="9900" tabRatio="636" xr2:uid="{00000000-000D-0000-FFFF-FFFF00000000}"/>
  </bookViews>
  <sheets>
    <sheet name="要望書様式Ｐ1~2" sheetId="5" r:id="rId1"/>
    <sheet name="要望書様式Ｐ3~4" sheetId="12" r:id="rId2"/>
    <sheet name="要望書様式Ｐ5~6" sheetId="8" r:id="rId3"/>
    <sheet name="【参考様式】規模決定について" sheetId="14" r:id="rId4"/>
    <sheet name="集計表(記入不要)" sheetId="6" r:id="rId5"/>
    <sheet name="交付申請別紙" sheetId="7" r:id="rId6"/>
    <sheet name="実績報告別紙" sheetId="9" r:id="rId7"/>
    <sheet name="確認表(県記入)" sheetId="10" r:id="rId8"/>
  </sheets>
  <externalReferences>
    <externalReference r:id="rId9"/>
  </externalReferences>
  <definedNames>
    <definedName name="_1のⅠ" localSheetId="6">#REF!</definedName>
    <definedName name="_1のⅠ" localSheetId="1">#REF!</definedName>
    <definedName name="_1のⅠ" localSheetId="2">#REF!</definedName>
    <definedName name="_1のⅠ">#REF!</definedName>
    <definedName name="_1のⅡ" localSheetId="6">#REF!</definedName>
    <definedName name="_1のⅡ" localSheetId="1">#REF!</definedName>
    <definedName name="_1のⅡ" localSheetId="2">#REF!</definedName>
    <definedName name="_1のⅡ">#REF!</definedName>
    <definedName name="_2" localSheetId="6">#REF!</definedName>
    <definedName name="_2" localSheetId="1">#REF!</definedName>
    <definedName name="_2" localSheetId="2">#REF!</definedName>
    <definedName name="_2">#REF!</definedName>
    <definedName name="Ⅰの１" localSheetId="6">#REF!</definedName>
    <definedName name="Ⅰの１" localSheetId="1">#REF!</definedName>
    <definedName name="Ⅰの１" localSheetId="2">#REF!</definedName>
    <definedName name="Ⅰの１">#REF!</definedName>
    <definedName name="Ⅰの２" localSheetId="6">#REF!</definedName>
    <definedName name="Ⅰの２" localSheetId="1">#REF!</definedName>
    <definedName name="Ⅰの２" localSheetId="2">#REF!</definedName>
    <definedName name="Ⅰの２">#REF!</definedName>
    <definedName name="_xlnm.Print_Area" localSheetId="3">【参考様式】規模決定について!$A$1:$O$35</definedName>
    <definedName name="_xlnm.Print_Area" localSheetId="7">'確認表(県記入)'!$B$1:$E$19</definedName>
    <definedName name="_xlnm.Print_Area" localSheetId="5">交付申請別紙!$B$1:$W$141</definedName>
    <definedName name="_xlnm.Print_Area" localSheetId="6">実績報告別紙!$B$1:$W$143</definedName>
    <definedName name="_xlnm.Print_Area" localSheetId="4">'集計表(記入不要)'!$A$1:$W$14</definedName>
    <definedName name="_xlnm.Print_Area" localSheetId="0">'要望書様式Ｐ1~2'!$A$1:$L$50</definedName>
    <definedName name="_xlnm.Print_Area" localSheetId="1">'要望書様式Ｐ3~4'!$B$1:$K$61</definedName>
    <definedName name="_xlnm.Print_Area" localSheetId="2">'要望書様式Ｐ5~6'!$A$1:$M$89</definedName>
    <definedName name="ああ">#REF!</definedName>
    <definedName name="あああ">#REF!</definedName>
    <definedName name="沖縄" localSheetId="6">#REF!</definedName>
    <definedName name="沖縄" localSheetId="1">#REF!</definedName>
    <definedName name="沖縄" localSheetId="2">#REF!</definedName>
    <definedName name="沖縄">#REF!</definedName>
    <definedName name="管轄局" localSheetId="6">#REF!</definedName>
    <definedName name="管轄局" localSheetId="1">#REF!</definedName>
    <definedName name="管轄局" localSheetId="2">#REF!</definedName>
    <definedName name="管轄局">#REF!</definedName>
    <definedName name="関東" localSheetId="6">#REF!</definedName>
    <definedName name="関東" localSheetId="1">#REF!</definedName>
    <definedName name="関東" localSheetId="2">#REF!</definedName>
    <definedName name="関東">#REF!</definedName>
    <definedName name="近畿" localSheetId="6">#REF!</definedName>
    <definedName name="近畿" localSheetId="1">#REF!</definedName>
    <definedName name="近畿" localSheetId="2">#REF!</definedName>
    <definedName name="近畿">#REF!</definedName>
    <definedName name="九州" localSheetId="6">#REF!</definedName>
    <definedName name="九州" localSheetId="1">#REF!</definedName>
    <definedName name="九州" localSheetId="2">#REF!</definedName>
    <definedName name="九州">#REF!</definedName>
    <definedName name="耕種作物小規模土地基盤整備" localSheetId="6">#REF!</definedName>
    <definedName name="耕種作物小規模土地基盤整備" localSheetId="1">#REF!</definedName>
    <definedName name="耕種作物小規模土地基盤整備" localSheetId="2">#REF!</definedName>
    <definedName name="耕種作物小規模土地基盤整備">#REF!</definedName>
    <definedName name="再編">'[1]ﾘｽﾄ(編集無用）'!$H$3:$H$4</definedName>
    <definedName name="作物区分" localSheetId="6">#REF!</definedName>
    <definedName name="作物区分" localSheetId="1">#REF!</definedName>
    <definedName name="作物区分" localSheetId="2">#REF!</definedName>
    <definedName name="作物区分">#REF!</definedName>
    <definedName name="産地競争力の強化" localSheetId="6">#REF!</definedName>
    <definedName name="産地競争力の強化" localSheetId="1">#REF!</definedName>
    <definedName name="産地競争力の強化" localSheetId="2">#REF!</definedName>
    <definedName name="産地競争力の強化">#REF!</definedName>
    <definedName name="産地合理化" localSheetId="6">#REF!</definedName>
    <definedName name="産地合理化" localSheetId="1">#REF!</definedName>
    <definedName name="産地合理化" localSheetId="2">#REF!</definedName>
    <definedName name="産地合理化">#REF!</definedName>
    <definedName name="産地合理化の促進" localSheetId="6">#REF!</definedName>
    <definedName name="産地合理化の促進" localSheetId="1">#REF!</definedName>
    <definedName name="産地合理化の促進" localSheetId="2">#REF!</definedName>
    <definedName name="産地合理化の促進">#REF!</definedName>
    <definedName name="産地収益力" localSheetId="6">#REF!</definedName>
    <definedName name="産地収益力" localSheetId="1">#REF!</definedName>
    <definedName name="産地収益力" localSheetId="2">#REF!</definedName>
    <definedName name="産地収益力">#REF!</definedName>
    <definedName name="産地収益力の強化に向けた総合的推進" localSheetId="6">#REF!</definedName>
    <definedName name="産地収益力の強化に向けた総合的推進" localSheetId="1">#REF!</definedName>
    <definedName name="産地収益力の強化に向けた総合的推進" localSheetId="2">#REF!</definedName>
    <definedName name="産地収益力の強化に向けた総合的推進">#REF!</definedName>
    <definedName name="施設区分">'[1]ﾘｽﾄ(編集無用）'!$F$3:$F$17</definedName>
    <definedName name="事業実施主体の区分" localSheetId="6">#REF!</definedName>
    <definedName name="事業実施主体の区分" localSheetId="1">#REF!</definedName>
    <definedName name="事業実施主体の区分" localSheetId="2">#REF!</definedName>
    <definedName name="事業実施主体の区分">#REF!</definedName>
    <definedName name="事業内容" localSheetId="6">#REF!</definedName>
    <definedName name="事業内容" localSheetId="1">#REF!</definedName>
    <definedName name="事業内容" localSheetId="2">#REF!</definedName>
    <definedName name="事業内容">#REF!</definedName>
    <definedName name="食品流通" localSheetId="6">#REF!</definedName>
    <definedName name="食品流通" localSheetId="1">#REF!</definedName>
    <definedName name="食品流通" localSheetId="2">#REF!</definedName>
    <definedName name="食品流通">#REF!</definedName>
    <definedName name="食品流通の合理化" localSheetId="6">#REF!</definedName>
    <definedName name="食品流通の合理化" localSheetId="1">#REF!</definedName>
    <definedName name="食品流通の合理化" localSheetId="2">#REF!</definedName>
    <definedName name="食品流通の合理化">#REF!</definedName>
    <definedName name="食品流通拠点整備の推進" localSheetId="6">#REF!</definedName>
    <definedName name="食品流通拠点整備の推進" localSheetId="1">#REF!</definedName>
    <definedName name="食品流通拠点整備の推進" localSheetId="2">#REF!</definedName>
    <definedName name="食品流通拠点整備の推進">#REF!</definedName>
    <definedName name="新規区分" localSheetId="6">#REF!</definedName>
    <definedName name="新規区分" localSheetId="1">#REF!</definedName>
    <definedName name="新規区分" localSheetId="2">#REF!</definedName>
    <definedName name="新規区分">#REF!</definedName>
    <definedName name="政策目的" localSheetId="6">#REF!</definedName>
    <definedName name="政策目的" localSheetId="1">#REF!</definedName>
    <definedName name="政策目的" localSheetId="2">#REF!</definedName>
    <definedName name="政策目的">#REF!</definedName>
    <definedName name="中四国" localSheetId="6">#REF!</definedName>
    <definedName name="中四国" localSheetId="1">#REF!</definedName>
    <definedName name="中四国" localSheetId="2">#REF!</definedName>
    <definedName name="中四国">#REF!</definedName>
    <definedName name="東海" localSheetId="6">#REF!</definedName>
    <definedName name="東海" localSheetId="1">#REF!</definedName>
    <definedName name="東海" localSheetId="2">#REF!</definedName>
    <definedName name="東海">#REF!</definedName>
    <definedName name="東北" localSheetId="6">#REF!</definedName>
    <definedName name="東北" localSheetId="1">#REF!</definedName>
    <definedName name="東北" localSheetId="2">#REF!</definedName>
    <definedName name="東北">#REF!</definedName>
    <definedName name="農業者の組織する団体" localSheetId="6">#REF!</definedName>
    <definedName name="農業者の組織する団体" localSheetId="1">#REF!</definedName>
    <definedName name="農業者の組織する団体" localSheetId="2">#REF!</definedName>
    <definedName name="農業者の組織する団体">#REF!</definedName>
    <definedName name="北陸" localSheetId="6">#REF!</definedName>
    <definedName name="北陸" localSheetId="1">#REF!</definedName>
    <definedName name="北陸" localSheetId="2">#REF!</definedName>
    <definedName name="北陸">#REF!</definedName>
    <definedName name="本省" localSheetId="6">#REF!</definedName>
    <definedName name="本省" localSheetId="1">#REF!</definedName>
    <definedName name="本省" localSheetId="2">#REF!</definedName>
    <definedName name="本省">#REF!</definedName>
    <definedName name="優先枠" localSheetId="6">#REF!</definedName>
    <definedName name="優先枠" localSheetId="1">#REF!</definedName>
    <definedName name="優先枠" localSheetId="2">#REF!</definedName>
    <definedName name="優先枠">#REF!</definedName>
  </definedNames>
  <calcPr calcId="191029"/>
</workbook>
</file>

<file path=xl/calcChain.xml><?xml version="1.0" encoding="utf-8"?>
<calcChain xmlns="http://schemas.openxmlformats.org/spreadsheetml/2006/main">
  <c r="J16" i="14" l="1"/>
  <c r="G24" i="14" s="1"/>
  <c r="J8" i="14"/>
  <c r="C24" i="14" s="1"/>
  <c r="J24" i="14" s="1"/>
  <c r="N29" i="14" s="1"/>
  <c r="O62" i="8" l="1"/>
  <c r="L83" i="8" l="1"/>
  <c r="J40" i="8"/>
  <c r="H40" i="8"/>
  <c r="J22" i="8"/>
  <c r="H22" i="8"/>
  <c r="R62" i="9" l="1"/>
  <c r="F62" i="9"/>
  <c r="L70" i="8" l="1"/>
  <c r="O12" i="8" l="1"/>
  <c r="O88" i="8"/>
  <c r="O83" i="8"/>
  <c r="O80" i="8"/>
  <c r="O54" i="8"/>
  <c r="O51" i="8"/>
  <c r="O47" i="8"/>
  <c r="O32" i="8"/>
  <c r="O29" i="8"/>
  <c r="O15" i="8"/>
  <c r="O9" i="8"/>
  <c r="L80" i="8" l="1"/>
  <c r="L15" i="8" l="1"/>
  <c r="L12" i="8"/>
  <c r="L9" i="8"/>
  <c r="L32" i="8" l="1"/>
  <c r="L29" i="8"/>
  <c r="L25" i="8" l="1"/>
  <c r="O25" i="8"/>
  <c r="L22" i="8"/>
  <c r="O22" i="8"/>
  <c r="L88" i="8"/>
  <c r="L54" i="8"/>
  <c r="L51" i="8"/>
  <c r="L47" i="8"/>
  <c r="K117" i="9" l="1"/>
  <c r="M117" i="9"/>
  <c r="L94" i="9"/>
  <c r="L93" i="9"/>
  <c r="L92" i="9"/>
  <c r="B94" i="9"/>
  <c r="V86" i="9"/>
  <c r="U86" i="9"/>
  <c r="T86" i="9"/>
  <c r="S86" i="9"/>
  <c r="R86" i="9"/>
  <c r="Q86" i="9"/>
  <c r="P86" i="9"/>
  <c r="O86" i="9"/>
  <c r="N86" i="9"/>
  <c r="M86" i="9"/>
  <c r="L86" i="9"/>
  <c r="K86" i="9"/>
  <c r="J86" i="9"/>
  <c r="I86" i="9"/>
  <c r="H86" i="9"/>
  <c r="G86" i="9"/>
  <c r="F86" i="9"/>
  <c r="E86" i="9"/>
  <c r="D86" i="9"/>
  <c r="B86" i="9"/>
  <c r="B70" i="9"/>
  <c r="R63" i="9"/>
  <c r="F63" i="9"/>
  <c r="M55" i="9"/>
  <c r="J55" i="9"/>
  <c r="G55" i="9"/>
  <c r="D4" i="10"/>
  <c r="H43" i="9" l="1"/>
  <c r="G43" i="9"/>
  <c r="B30" i="9"/>
  <c r="B18" i="9"/>
  <c r="C15" i="9"/>
  <c r="C12" i="9"/>
  <c r="C9" i="9"/>
  <c r="C6" i="9"/>
  <c r="F5" i="6" l="1"/>
  <c r="G5" i="6"/>
  <c r="I5" i="6"/>
  <c r="O43" i="9" s="1"/>
  <c r="O46" i="9" s="1"/>
  <c r="G108" i="9" s="1"/>
  <c r="H5" i="6"/>
  <c r="K5" i="6" l="1"/>
  <c r="B5" i="6" l="1"/>
  <c r="C5" i="6"/>
  <c r="I116" i="7"/>
  <c r="L40" i="8" l="1"/>
  <c r="O40" i="8"/>
  <c r="W5" i="6"/>
  <c r="C97" i="7" s="1"/>
  <c r="R2" i="8" l="1"/>
  <c r="M5" i="6" s="1"/>
  <c r="C9" i="7"/>
  <c r="C6" i="7"/>
  <c r="L5" i="6"/>
  <c r="D5" i="6"/>
  <c r="O42" i="7"/>
  <c r="M42" i="7"/>
  <c r="M43" i="9" s="1"/>
  <c r="I42" i="7"/>
  <c r="I43" i="9" s="1"/>
  <c r="E42" i="7"/>
  <c r="E43" i="9" s="1"/>
  <c r="R3" i="8" l="1"/>
  <c r="R5" i="6" s="1"/>
  <c r="O5" i="6"/>
  <c r="J60" i="7" s="1"/>
  <c r="N5" i="6"/>
  <c r="B60" i="7" s="1"/>
  <c r="B62" i="9" s="1"/>
  <c r="P5" i="6"/>
  <c r="M60" i="7" s="1"/>
  <c r="M62" i="9" s="1"/>
  <c r="J42" i="9"/>
  <c r="L42" i="9"/>
  <c r="I42" i="9"/>
  <c r="B138" i="9"/>
  <c r="B55" i="9"/>
  <c r="M42" i="9"/>
  <c r="N44" i="9"/>
  <c r="Q43" i="9"/>
  <c r="O44" i="7"/>
  <c r="O42" i="9"/>
  <c r="B53" i="7"/>
  <c r="B136" i="7"/>
  <c r="N43" i="7"/>
  <c r="R43" i="7" s="1"/>
  <c r="Q42" i="7"/>
  <c r="G75" i="7"/>
  <c r="G77" i="9" s="1"/>
  <c r="G76" i="7"/>
  <c r="G78" i="9" s="1"/>
  <c r="E5" i="6"/>
  <c r="B42" i="7" s="1"/>
  <c r="B43" i="9" s="1"/>
  <c r="B116" i="9" s="1"/>
  <c r="J5" i="6"/>
  <c r="T5" i="6" l="1"/>
  <c r="P60" i="7"/>
  <c r="P62" i="9" s="1"/>
  <c r="J62" i="9"/>
  <c r="Q5" i="6"/>
  <c r="U5" i="6"/>
  <c r="M61" i="7" s="1"/>
  <c r="M63" i="9" s="1"/>
  <c r="S5" i="6"/>
  <c r="B61" i="7" s="1"/>
  <c r="B63" i="9" s="1"/>
  <c r="B114" i="7"/>
  <c r="G106" i="7"/>
  <c r="O45" i="9"/>
  <c r="Q42" i="9"/>
  <c r="M46" i="9"/>
  <c r="G116" i="9" s="1"/>
  <c r="R44" i="9"/>
  <c r="Q46" i="9" s="1"/>
  <c r="G109" i="9" s="1"/>
  <c r="M44" i="7"/>
  <c r="G114" i="7" s="1"/>
  <c r="K114" i="7" s="1"/>
  <c r="Q44" i="7"/>
  <c r="G107" i="7" s="1"/>
  <c r="I109" i="9" s="1"/>
  <c r="V5" i="6" l="1"/>
  <c r="J61" i="7"/>
  <c r="K106" i="7"/>
  <c r="I108" i="9"/>
  <c r="G116" i="7"/>
  <c r="K116" i="7" s="1"/>
  <c r="I116" i="9"/>
  <c r="I118" i="9" s="1"/>
  <c r="K109" i="9"/>
  <c r="M109" i="9"/>
  <c r="Q45" i="9"/>
  <c r="M45" i="9"/>
  <c r="G108" i="7"/>
  <c r="K108" i="7" s="1"/>
  <c r="K107" i="7"/>
  <c r="P61" i="7" l="1"/>
  <c r="P63" i="9" s="1"/>
  <c r="J63" i="9"/>
  <c r="I110" i="9"/>
  <c r="K108" i="9"/>
  <c r="M108" i="9"/>
  <c r="K116" i="9"/>
  <c r="M116" i="9"/>
  <c r="G110" i="9"/>
  <c r="G118" i="9"/>
  <c r="M118" i="9" l="1"/>
  <c r="K118" i="9"/>
  <c r="K110" i="9"/>
  <c r="M110" i="9"/>
</calcChain>
</file>

<file path=xl/sharedStrings.xml><?xml version="1.0" encoding="utf-8"?>
<sst xmlns="http://schemas.openxmlformats.org/spreadsheetml/2006/main" count="807" uniqueCount="468">
  <si>
    <t>区分</t>
    <rPh sb="0" eb="2">
      <t>クブン</t>
    </rPh>
    <phoneticPr fontId="6"/>
  </si>
  <si>
    <t>備考</t>
    <rPh sb="0" eb="2">
      <t>ビコウ</t>
    </rPh>
    <phoneticPr fontId="6"/>
  </si>
  <si>
    <t>対象農産物名：</t>
    <rPh sb="0" eb="2">
      <t>タイショウ</t>
    </rPh>
    <rPh sb="2" eb="5">
      <t>ノウサンブツ</t>
    </rPh>
    <rPh sb="5" eb="6">
      <t>メイ</t>
    </rPh>
    <phoneticPr fontId="6"/>
  </si>
  <si>
    <t>住所</t>
    <rPh sb="0" eb="2">
      <t>ジュウショ</t>
    </rPh>
    <phoneticPr fontId="13"/>
  </si>
  <si>
    <t>電話番号</t>
    <rPh sb="0" eb="2">
      <t>デンワ</t>
    </rPh>
    <rPh sb="2" eb="4">
      <t>バンゴウ</t>
    </rPh>
    <phoneticPr fontId="13"/>
  </si>
  <si>
    <t>電子メールアドレス</t>
    <rPh sb="0" eb="2">
      <t>デンシ</t>
    </rPh>
    <phoneticPr fontId="13"/>
  </si>
  <si>
    <t>※携帯電話等、本人と連絡が取りやすい番号としてください</t>
    <rPh sb="1" eb="3">
      <t>ケイタイ</t>
    </rPh>
    <rPh sb="3" eb="5">
      <t>デンワ</t>
    </rPh>
    <rPh sb="5" eb="6">
      <t>トウ</t>
    </rPh>
    <rPh sb="7" eb="9">
      <t>ホンニン</t>
    </rPh>
    <rPh sb="10" eb="12">
      <t>レンラク</t>
    </rPh>
    <rPh sb="13" eb="14">
      <t>ト</t>
    </rPh>
    <rPh sb="18" eb="20">
      <t>バンゴウ</t>
    </rPh>
    <phoneticPr fontId="6"/>
  </si>
  <si>
    <t>円</t>
    <rPh sb="0" eb="1">
      <t>エン</t>
    </rPh>
    <phoneticPr fontId="6"/>
  </si>
  <si>
    <t>※電子メールを利用していない場合は記入不要です</t>
    <rPh sb="1" eb="3">
      <t>デンシ</t>
    </rPh>
    <rPh sb="7" eb="9">
      <t>リヨウ</t>
    </rPh>
    <rPh sb="14" eb="16">
      <t>バアイ</t>
    </rPh>
    <rPh sb="17" eb="19">
      <t>キニュウ</t>
    </rPh>
    <rPh sb="19" eb="21">
      <t>フヨウ</t>
    </rPh>
    <phoneticPr fontId="6"/>
  </si>
  <si>
    <t>※年度内に廃棄予定の機械等が含まれる場合は、その旨を記載してください。</t>
    <rPh sb="1" eb="4">
      <t>ネンドナイ</t>
    </rPh>
    <rPh sb="5" eb="7">
      <t>ハイキ</t>
    </rPh>
    <rPh sb="7" eb="9">
      <t>ヨテイ</t>
    </rPh>
    <rPh sb="10" eb="12">
      <t>キカイ</t>
    </rPh>
    <rPh sb="12" eb="13">
      <t>トウ</t>
    </rPh>
    <rPh sb="14" eb="15">
      <t>フク</t>
    </rPh>
    <rPh sb="18" eb="20">
      <t>バアイ</t>
    </rPh>
    <rPh sb="24" eb="25">
      <t>ムネ</t>
    </rPh>
    <rPh sb="26" eb="28">
      <t>キサイ</t>
    </rPh>
    <phoneticPr fontId="6"/>
  </si>
  <si>
    <t>氏名</t>
    <rPh sb="0" eb="2">
      <t>シメイ</t>
    </rPh>
    <phoneticPr fontId="6"/>
  </si>
  <si>
    <t>事業タイプ</t>
    <rPh sb="0" eb="2">
      <t>ジギョウ</t>
    </rPh>
    <phoneticPr fontId="6"/>
  </si>
  <si>
    <t>品目</t>
    <rPh sb="0" eb="2">
      <t>ヒンモク</t>
    </rPh>
    <phoneticPr fontId="6"/>
  </si>
  <si>
    <t>目標</t>
    <rPh sb="0" eb="2">
      <t>モクヒョウ</t>
    </rPh>
    <phoneticPr fontId="6"/>
  </si>
  <si>
    <t>農地所在
市町村名</t>
    <rPh sb="0" eb="2">
      <t>ノウチ</t>
    </rPh>
    <rPh sb="2" eb="4">
      <t>ショザイ</t>
    </rPh>
    <rPh sb="5" eb="8">
      <t>シチョウソン</t>
    </rPh>
    <rPh sb="8" eb="9">
      <t>メイ</t>
    </rPh>
    <phoneticPr fontId="6"/>
  </si>
  <si>
    <t>ha</t>
    <phoneticPr fontId="6"/>
  </si>
  <si>
    <t>目標面積
（ha）</t>
    <rPh sb="0" eb="2">
      <t>モクヒョウ</t>
    </rPh>
    <rPh sb="2" eb="4">
      <t>メンセキ</t>
    </rPh>
    <phoneticPr fontId="6"/>
  </si>
  <si>
    <t>税抜き事業費
（円）</t>
    <rPh sb="0" eb="2">
      <t>ゼイヌ</t>
    </rPh>
    <rPh sb="3" eb="6">
      <t>ジギョウヒ</t>
    </rPh>
    <rPh sb="8" eb="9">
      <t>エン</t>
    </rPh>
    <phoneticPr fontId="6"/>
  </si>
  <si>
    <t>要望額
（円）</t>
    <rPh sb="0" eb="2">
      <t>ヨウボウ</t>
    </rPh>
    <rPh sb="2" eb="3">
      <t>ガク</t>
    </rPh>
    <rPh sb="5" eb="6">
      <t>エン</t>
    </rPh>
    <phoneticPr fontId="6"/>
  </si>
  <si>
    <t>要望内容
（機械名・能力・台数等）</t>
    <rPh sb="0" eb="2">
      <t>ヨウボウ</t>
    </rPh>
    <rPh sb="2" eb="4">
      <t>ナイヨウ</t>
    </rPh>
    <rPh sb="6" eb="8">
      <t>キカイ</t>
    </rPh>
    <rPh sb="8" eb="9">
      <t>メイ</t>
    </rPh>
    <rPh sb="10" eb="12">
      <t>ノウリョク</t>
    </rPh>
    <rPh sb="13" eb="15">
      <t>ダイスウ</t>
    </rPh>
    <rPh sb="15" eb="16">
      <t>トウ</t>
    </rPh>
    <phoneticPr fontId="6"/>
  </si>
  <si>
    <t>自己負担額
（円）</t>
    <rPh sb="0" eb="2">
      <t>ジコ</t>
    </rPh>
    <rPh sb="2" eb="5">
      <t>フタンガク</t>
    </rPh>
    <rPh sb="7" eb="8">
      <t>エン</t>
    </rPh>
    <phoneticPr fontId="6"/>
  </si>
  <si>
    <t>３．果樹の作業効率向上タイプ</t>
    <rPh sb="2" eb="4">
      <t>カジュ</t>
    </rPh>
    <rPh sb="5" eb="7">
      <t>サギョウ</t>
    </rPh>
    <rPh sb="7" eb="9">
      <t>コウリツ</t>
    </rPh>
    <rPh sb="9" eb="11">
      <t>コウジョウ</t>
    </rPh>
    <phoneticPr fontId="6"/>
  </si>
  <si>
    <t>４．地域資源活用促進タイプ</t>
    <rPh sb="2" eb="4">
      <t>チイキ</t>
    </rPh>
    <rPh sb="4" eb="6">
      <t>シゲン</t>
    </rPh>
    <rPh sb="6" eb="8">
      <t>カツヨウ</t>
    </rPh>
    <rPh sb="8" eb="10">
      <t>ソクシン</t>
    </rPh>
    <phoneticPr fontId="6"/>
  </si>
  <si>
    <t>５．稲わら有効利用促進タイプ</t>
    <rPh sb="2" eb="3">
      <t>イナ</t>
    </rPh>
    <rPh sb="5" eb="7">
      <t>ユウコウ</t>
    </rPh>
    <rPh sb="7" eb="9">
      <t>リヨウ</t>
    </rPh>
    <rPh sb="9" eb="11">
      <t>ソクシン</t>
    </rPh>
    <phoneticPr fontId="6"/>
  </si>
  <si>
    <t>氏名
（または法人・組織名）</t>
    <rPh sb="0" eb="2">
      <t>シメイ</t>
    </rPh>
    <rPh sb="7" eb="9">
      <t>ホウジン</t>
    </rPh>
    <rPh sb="10" eb="13">
      <t>ソシキメイ</t>
    </rPh>
    <phoneticPr fontId="13"/>
  </si>
  <si>
    <t xml:space="preserve">  法人・
組織
の場合</t>
    <rPh sb="2" eb="4">
      <t>ホウジン</t>
    </rPh>
    <rPh sb="6" eb="8">
      <t>ソシキ</t>
    </rPh>
    <rPh sb="10" eb="12">
      <t>バアイ</t>
    </rPh>
    <phoneticPr fontId="13"/>
  </si>
  <si>
    <t>別紙（第１号様式関係）</t>
    <rPh sb="0" eb="2">
      <t>ベッシ</t>
    </rPh>
    <rPh sb="3" eb="4">
      <t>ダイ</t>
    </rPh>
    <rPh sb="5" eb="6">
      <t>ゴウ</t>
    </rPh>
    <rPh sb="6" eb="8">
      <t>ヨウシキ</t>
    </rPh>
    <rPh sb="8" eb="10">
      <t>カンケイ</t>
    </rPh>
    <phoneticPr fontId="6"/>
  </si>
  <si>
    <t>１　事業実施主体の概要</t>
    <rPh sb="2" eb="4">
      <t>ジギョウ</t>
    </rPh>
    <rPh sb="4" eb="6">
      <t>ジッシ</t>
    </rPh>
    <rPh sb="6" eb="8">
      <t>シュタイ</t>
    </rPh>
    <rPh sb="9" eb="11">
      <t>ガイヨウ</t>
    </rPh>
    <phoneticPr fontId="6"/>
  </si>
  <si>
    <t>（１）事業実施主体名</t>
    <rPh sb="3" eb="5">
      <t>ジギョウ</t>
    </rPh>
    <rPh sb="5" eb="7">
      <t>ジッシ</t>
    </rPh>
    <rPh sb="7" eb="9">
      <t>シュタイ</t>
    </rPh>
    <rPh sb="9" eb="10">
      <t>メイ</t>
    </rPh>
    <phoneticPr fontId="6"/>
  </si>
  <si>
    <t>（２）住所</t>
    <rPh sb="3" eb="5">
      <t>ジュウショ</t>
    </rPh>
    <phoneticPr fontId="6"/>
  </si>
  <si>
    <t>（３）事業実施主体の設立年月日（法人・組織のみ）</t>
    <rPh sb="3" eb="5">
      <t>ジギョウ</t>
    </rPh>
    <rPh sb="5" eb="7">
      <t>ジッシ</t>
    </rPh>
    <rPh sb="7" eb="9">
      <t>シュタイ</t>
    </rPh>
    <rPh sb="10" eb="12">
      <t>セツリツ</t>
    </rPh>
    <rPh sb="12" eb="15">
      <t>ネンガッピ</t>
    </rPh>
    <rPh sb="16" eb="18">
      <t>ホウジン</t>
    </rPh>
    <rPh sb="19" eb="21">
      <t>ソシキ</t>
    </rPh>
    <phoneticPr fontId="6"/>
  </si>
  <si>
    <t>（４）役員数（法人・組織のみ）</t>
    <rPh sb="3" eb="5">
      <t>ヤクイン</t>
    </rPh>
    <rPh sb="5" eb="6">
      <t>スウ</t>
    </rPh>
    <rPh sb="7" eb="9">
      <t>ホウジン</t>
    </rPh>
    <rPh sb="10" eb="12">
      <t>ソシキ</t>
    </rPh>
    <phoneticPr fontId="6"/>
  </si>
  <si>
    <t>（５）経営概要</t>
    <rPh sb="3" eb="5">
      <t>ケイエイ</t>
    </rPh>
    <rPh sb="5" eb="7">
      <t>ガイヨウ</t>
    </rPh>
    <phoneticPr fontId="6"/>
  </si>
  <si>
    <t>５　機械設備等の年間利用計画</t>
    <rPh sb="2" eb="4">
      <t>キカイ</t>
    </rPh>
    <rPh sb="4" eb="6">
      <t>セツビ</t>
    </rPh>
    <rPh sb="6" eb="7">
      <t>トウ</t>
    </rPh>
    <rPh sb="8" eb="10">
      <t>ネンカン</t>
    </rPh>
    <rPh sb="10" eb="12">
      <t>リヨウ</t>
    </rPh>
    <rPh sb="12" eb="14">
      <t>ケイカク</t>
    </rPh>
    <phoneticPr fontId="6"/>
  </si>
  <si>
    <t>機械設備名</t>
    <rPh sb="0" eb="2">
      <t>キカイ</t>
    </rPh>
    <rPh sb="2" eb="4">
      <t>セツビ</t>
    </rPh>
    <rPh sb="4" eb="5">
      <t>メイ</t>
    </rPh>
    <phoneticPr fontId="6"/>
  </si>
  <si>
    <t>作目及び
作物名等</t>
    <rPh sb="0" eb="2">
      <t>サクモク</t>
    </rPh>
    <rPh sb="2" eb="3">
      <t>オヨ</t>
    </rPh>
    <rPh sb="5" eb="7">
      <t>サクモツ</t>
    </rPh>
    <rPh sb="7" eb="8">
      <t>メイ</t>
    </rPh>
    <rPh sb="8" eb="9">
      <t>トウ</t>
    </rPh>
    <phoneticPr fontId="6"/>
  </si>
  <si>
    <t>利用期間</t>
    <rPh sb="0" eb="2">
      <t>リヨウ</t>
    </rPh>
    <rPh sb="2" eb="4">
      <t>キカン</t>
    </rPh>
    <phoneticPr fontId="6"/>
  </si>
  <si>
    <t>現在</t>
    <rPh sb="0" eb="2">
      <t>ゲンザイ</t>
    </rPh>
    <phoneticPr fontId="6"/>
  </si>
  <si>
    <t>利用日数</t>
    <rPh sb="0" eb="2">
      <t>リヨウ</t>
    </rPh>
    <rPh sb="2" eb="4">
      <t>ニッスウ</t>
    </rPh>
    <phoneticPr fontId="6"/>
  </si>
  <si>
    <t>月別利用計画</t>
    <rPh sb="0" eb="2">
      <t>ツキベツ</t>
    </rPh>
    <rPh sb="2" eb="4">
      <t>リヨウ</t>
    </rPh>
    <rPh sb="4" eb="6">
      <t>ケイカク</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</si>
  <si>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</si>
  <si>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</si>
  <si>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</si>
  <si>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</si>
  <si>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</si>
  <si>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</si>
  <si>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10月</t>
    <rPh sb="2" eb="3">
      <t>ガツ</t>
    </rPh>
    <phoneticPr fontId="6"/>
  </si>
  <si>
    <t>11月</t>
    <rPh sb="2" eb="3">
      <t>ガツ</t>
    </rPh>
    <phoneticPr fontId="6"/>
  </si>
  <si>
    <t>12月</t>
    <rPh sb="2" eb="3">
      <t>ガツ</t>
    </rPh>
    <phoneticPr fontId="6"/>
  </si>
  <si>
    <t>１月</t>
    <rPh sb="1" eb="2">
      <t>ガツ</t>
    </rPh>
    <phoneticPr fontId="6"/>
  </si>
  <si>
    <t>２月</t>
    <rPh sb="1" eb="2">
      <t>ガツ</t>
    </rPh>
    <phoneticPr fontId="6"/>
  </si>
  <si>
    <t>３月</t>
    <rPh sb="1" eb="2">
      <t>ガツ</t>
    </rPh>
    <phoneticPr fontId="6"/>
  </si>
  <si>
    <t>年間処理
・生産量</t>
    <rPh sb="0" eb="2">
      <t>ネンカン</t>
    </rPh>
    <rPh sb="2" eb="4">
      <t>ショリ</t>
    </rPh>
    <rPh sb="6" eb="9">
      <t>セイサンリョウ</t>
    </rPh>
    <phoneticPr fontId="6"/>
  </si>
  <si>
    <t>（注）機械設備の場合は処理量（t又はkg等）を、農業機械の場合は作業面積(ha)を記載すること。</t>
    <rPh sb="1" eb="2">
      <t>チュウ</t>
    </rPh>
    <rPh sb="3" eb="5">
      <t>キカイ</t>
    </rPh>
    <rPh sb="5" eb="7">
      <t>セツビ</t>
    </rPh>
    <rPh sb="8" eb="10">
      <t>バアイ</t>
    </rPh>
    <rPh sb="11" eb="14">
      <t>ショリリョウ</t>
    </rPh>
    <rPh sb="16" eb="17">
      <t>マタ</t>
    </rPh>
    <rPh sb="20" eb="21">
      <t>トウ</t>
    </rPh>
    <rPh sb="24" eb="26">
      <t>ノウギョウ</t>
    </rPh>
    <rPh sb="26" eb="28">
      <t>キカイ</t>
    </rPh>
    <rPh sb="29" eb="31">
      <t>バアイ</t>
    </rPh>
    <rPh sb="32" eb="34">
      <t>サギョウ</t>
    </rPh>
    <rPh sb="34" eb="36">
      <t>メンセキ</t>
    </rPh>
    <rPh sb="41" eb="43">
      <t>キサイ</t>
    </rPh>
    <phoneticPr fontId="6"/>
  </si>
  <si>
    <t>この表により難い場合は、年間の利用計画が把握できるのであれば、別様式での作成も可能とする。</t>
    <rPh sb="2" eb="3">
      <t>ヒョウ</t>
    </rPh>
    <rPh sb="6" eb="7">
      <t>ガタ</t>
    </rPh>
    <rPh sb="8" eb="10">
      <t>バアイ</t>
    </rPh>
    <rPh sb="12" eb="14">
      <t>ネンカン</t>
    </rPh>
    <rPh sb="15" eb="17">
      <t>リヨウ</t>
    </rPh>
    <rPh sb="17" eb="19">
      <t>ケイカク</t>
    </rPh>
    <rPh sb="20" eb="22">
      <t>ハアク</t>
    </rPh>
    <rPh sb="31" eb="32">
      <t>ベツ</t>
    </rPh>
    <rPh sb="32" eb="34">
      <t>ヨウシキ</t>
    </rPh>
    <rPh sb="36" eb="38">
      <t>サクセイ</t>
    </rPh>
    <rPh sb="39" eb="41">
      <t>カノウ</t>
    </rPh>
    <phoneticPr fontId="6"/>
  </si>
  <si>
    <t>（注１）法人の場合、（２）～（４）は登記事項証明書等の写しを添付することにより記載を省略できる。</t>
    <rPh sb="1" eb="2">
      <t>チュウ</t>
    </rPh>
    <rPh sb="4" eb="6">
      <t>ホウジン</t>
    </rPh>
    <rPh sb="7" eb="9">
      <t>バアイ</t>
    </rPh>
    <rPh sb="18" eb="20">
      <t>トウキ</t>
    </rPh>
    <rPh sb="20" eb="22">
      <t>ジコウ</t>
    </rPh>
    <rPh sb="22" eb="25">
      <t>ショウメイショ</t>
    </rPh>
    <rPh sb="25" eb="26">
      <t>トウ</t>
    </rPh>
    <rPh sb="27" eb="28">
      <t>ウツ</t>
    </rPh>
    <rPh sb="30" eb="32">
      <t>テンプ</t>
    </rPh>
    <rPh sb="39" eb="41">
      <t>キサイ</t>
    </rPh>
    <rPh sb="42" eb="44">
      <t>ショウリャク</t>
    </rPh>
    <phoneticPr fontId="6"/>
  </si>
  <si>
    <t>（注２）任意組織の場合、（２）～（４）は規約等を添付することにより記載を省略できる。</t>
    <rPh sb="1" eb="2">
      <t>チュウ</t>
    </rPh>
    <rPh sb="4" eb="6">
      <t>ニンイ</t>
    </rPh>
    <rPh sb="6" eb="8">
      <t>ソシキ</t>
    </rPh>
    <rPh sb="9" eb="11">
      <t>バアイ</t>
    </rPh>
    <rPh sb="20" eb="22">
      <t>キヤク</t>
    </rPh>
    <rPh sb="22" eb="23">
      <t>トウ</t>
    </rPh>
    <rPh sb="24" eb="26">
      <t>テンプ</t>
    </rPh>
    <rPh sb="33" eb="35">
      <t>キサイ</t>
    </rPh>
    <rPh sb="36" eb="38">
      <t>ショウリャク</t>
    </rPh>
    <phoneticPr fontId="6"/>
  </si>
  <si>
    <t>（注３）個人の場合、（１）、（２）、（５）のみ記載する。</t>
    <rPh sb="1" eb="2">
      <t>チュウ</t>
    </rPh>
    <rPh sb="4" eb="6">
      <t>コジン</t>
    </rPh>
    <rPh sb="7" eb="9">
      <t>バアイ</t>
    </rPh>
    <rPh sb="23" eb="25">
      <t>キサイ</t>
    </rPh>
    <phoneticPr fontId="6"/>
  </si>
  <si>
    <t>（注４）市町村の場合、（１）のみ記載する。</t>
    <rPh sb="1" eb="2">
      <t>チュウ</t>
    </rPh>
    <rPh sb="4" eb="7">
      <t>シチョウソン</t>
    </rPh>
    <rPh sb="8" eb="10">
      <t>バアイ</t>
    </rPh>
    <rPh sb="16" eb="18">
      <t>キサイ</t>
    </rPh>
    <phoneticPr fontId="6"/>
  </si>
  <si>
    <t>２　事業の目的等</t>
    <rPh sb="2" eb="4">
      <t>ジギョウ</t>
    </rPh>
    <rPh sb="5" eb="7">
      <t>モクテキ</t>
    </rPh>
    <rPh sb="7" eb="8">
      <t>トウ</t>
    </rPh>
    <phoneticPr fontId="6"/>
  </si>
  <si>
    <t>【記入例】
原油・原材料の高騰に対応するため、（機械名）の導入により労働時間の削減を図り、農業経営の維持・発展を目的とする。
※事業タイプに応じて内容は変更する。その他、特徴的な取組等があれば概要を記入する。</t>
    <rPh sb="1" eb="3">
      <t>キニュウ</t>
    </rPh>
    <rPh sb="3" eb="4">
      <t>レイ</t>
    </rPh>
    <rPh sb="6" eb="8">
      <t>ゲンユ</t>
    </rPh>
    <rPh sb="9" eb="12">
      <t>ゲンザイリョウ</t>
    </rPh>
    <rPh sb="13" eb="15">
      <t>コウトウ</t>
    </rPh>
    <rPh sb="16" eb="18">
      <t>タイオウ</t>
    </rPh>
    <rPh sb="24" eb="26">
      <t>キカイ</t>
    </rPh>
    <rPh sb="26" eb="27">
      <t>メイ</t>
    </rPh>
    <rPh sb="29" eb="31">
      <t>ドウニュウ</t>
    </rPh>
    <rPh sb="34" eb="36">
      <t>ロウドウ</t>
    </rPh>
    <rPh sb="36" eb="38">
      <t>ジカン</t>
    </rPh>
    <rPh sb="39" eb="41">
      <t>サクゲン</t>
    </rPh>
    <rPh sb="42" eb="43">
      <t>ハカ</t>
    </rPh>
    <rPh sb="45" eb="47">
      <t>ノウギョウ</t>
    </rPh>
    <rPh sb="47" eb="49">
      <t>ケイエイ</t>
    </rPh>
    <rPh sb="50" eb="52">
      <t>イジ</t>
    </rPh>
    <rPh sb="53" eb="55">
      <t>ハッテン</t>
    </rPh>
    <rPh sb="56" eb="58">
      <t>モクテキ</t>
    </rPh>
    <rPh sb="64" eb="66">
      <t>ジギョウ</t>
    </rPh>
    <rPh sb="70" eb="71">
      <t>オウ</t>
    </rPh>
    <rPh sb="73" eb="75">
      <t>ナイヨウ</t>
    </rPh>
    <rPh sb="76" eb="78">
      <t>ヘンコウ</t>
    </rPh>
    <rPh sb="83" eb="84">
      <t>タ</t>
    </rPh>
    <rPh sb="85" eb="88">
      <t>トクチョウテキ</t>
    </rPh>
    <rPh sb="89" eb="91">
      <t>トリクミ</t>
    </rPh>
    <rPh sb="91" eb="92">
      <t>トウ</t>
    </rPh>
    <rPh sb="96" eb="98">
      <t>ガイヨウ</t>
    </rPh>
    <rPh sb="99" eb="101">
      <t>キニュウ</t>
    </rPh>
    <phoneticPr fontId="6"/>
  </si>
  <si>
    <t>（注）</t>
    <rPh sb="1" eb="2">
      <t>チュウ</t>
    </rPh>
    <phoneticPr fontId="6"/>
  </si>
  <si>
    <t>果樹の作業効率向上タイプ</t>
    <phoneticPr fontId="6"/>
  </si>
  <si>
    <t>地域資源活用促進タイプ</t>
    <phoneticPr fontId="6"/>
  </si>
  <si>
    <t>稲わら有効利用促進タイプ</t>
    <phoneticPr fontId="6"/>
  </si>
  <si>
    <t>県産野菜等供給力強靱化タイプ</t>
    <phoneticPr fontId="6"/>
  </si>
  <si>
    <t>【記入例】
○○市で（品目名）を○ha栽培しており、～～にも取り組んでいる。
※高度な栽培方法やブランド化、環境への配慮、複合経営等、特徴的な取組をしている場合は概要を記入する。</t>
    <rPh sb="1" eb="3">
      <t>キニュウ</t>
    </rPh>
    <rPh sb="3" eb="4">
      <t>レイ</t>
    </rPh>
    <rPh sb="8" eb="9">
      <t>シ</t>
    </rPh>
    <rPh sb="11" eb="14">
      <t>ヒンモクメイ</t>
    </rPh>
    <rPh sb="19" eb="21">
      <t>サイバイ</t>
    </rPh>
    <rPh sb="30" eb="31">
      <t>ト</t>
    </rPh>
    <rPh sb="32" eb="33">
      <t>ク</t>
    </rPh>
    <rPh sb="40" eb="42">
      <t>コウド</t>
    </rPh>
    <rPh sb="43" eb="45">
      <t>サイバイ</t>
    </rPh>
    <rPh sb="45" eb="47">
      <t>ホウホウ</t>
    </rPh>
    <rPh sb="52" eb="53">
      <t>カ</t>
    </rPh>
    <rPh sb="54" eb="56">
      <t>カンキョウ</t>
    </rPh>
    <rPh sb="58" eb="60">
      <t>ハイリョ</t>
    </rPh>
    <rPh sb="61" eb="63">
      <t>フクゴウ</t>
    </rPh>
    <rPh sb="63" eb="65">
      <t>ケイエイ</t>
    </rPh>
    <rPh sb="65" eb="66">
      <t>トウ</t>
    </rPh>
    <rPh sb="67" eb="70">
      <t>トクチョウテキ</t>
    </rPh>
    <rPh sb="71" eb="73">
      <t>トリクミ</t>
    </rPh>
    <rPh sb="78" eb="80">
      <t>バアイ</t>
    </rPh>
    <rPh sb="81" eb="83">
      <t>ガイヨウ</t>
    </rPh>
    <rPh sb="84" eb="86">
      <t>キニュウ</t>
    </rPh>
    <phoneticPr fontId="6"/>
  </si>
  <si>
    <t>３　事業実施計画</t>
    <rPh sb="2" eb="4">
      <t>ジギョウ</t>
    </rPh>
    <rPh sb="4" eb="6">
      <t>ジッシ</t>
    </rPh>
    <rPh sb="6" eb="8">
      <t>ケイカク</t>
    </rPh>
    <phoneticPr fontId="6"/>
  </si>
  <si>
    <t>（１）事業内容及び経費配分</t>
    <rPh sb="3" eb="5">
      <t>ジギョウ</t>
    </rPh>
    <rPh sb="5" eb="7">
      <t>ナイヨウ</t>
    </rPh>
    <rPh sb="7" eb="8">
      <t>オヨ</t>
    </rPh>
    <rPh sb="9" eb="11">
      <t>ケイヒ</t>
    </rPh>
    <rPh sb="11" eb="13">
      <t>ハイブン</t>
    </rPh>
    <phoneticPr fontId="6"/>
  </si>
  <si>
    <t>事業区分</t>
    <rPh sb="0" eb="2">
      <t>ジギョウ</t>
    </rPh>
    <rPh sb="2" eb="4">
      <t>クブン</t>
    </rPh>
    <phoneticPr fontId="6"/>
  </si>
  <si>
    <t>対象農林水産物名</t>
    <rPh sb="0" eb="2">
      <t>タイショウ</t>
    </rPh>
    <rPh sb="2" eb="4">
      <t>ノウリン</t>
    </rPh>
    <rPh sb="4" eb="7">
      <t>スイサンブツ</t>
    </rPh>
    <rPh sb="7" eb="8">
      <t>メイ</t>
    </rPh>
    <phoneticPr fontId="6"/>
  </si>
  <si>
    <t>受益</t>
    <rPh sb="0" eb="2">
      <t>ジュエキ</t>
    </rPh>
    <phoneticPr fontId="6"/>
  </si>
  <si>
    <t>事業内容・事業量
（規格、能力、台数等）</t>
    <rPh sb="0" eb="2">
      <t>ジギョウ</t>
    </rPh>
    <rPh sb="2" eb="4">
      <t>ナイヨウ</t>
    </rPh>
    <rPh sb="5" eb="8">
      <t>ジギョウリョウ</t>
    </rPh>
    <rPh sb="10" eb="12">
      <t>キカク</t>
    </rPh>
    <rPh sb="13" eb="15">
      <t>ノウリョク</t>
    </rPh>
    <rPh sb="16" eb="18">
      <t>ダイスウ</t>
    </rPh>
    <rPh sb="18" eb="19">
      <t>トウ</t>
    </rPh>
    <phoneticPr fontId="6"/>
  </si>
  <si>
    <t>事業費
（円）</t>
    <rPh sb="0" eb="3">
      <t>ジギョウヒ</t>
    </rPh>
    <rPh sb="5" eb="6">
      <t>エン</t>
    </rPh>
    <phoneticPr fontId="6"/>
  </si>
  <si>
    <t>負担区分</t>
    <rPh sb="0" eb="2">
      <t>フタン</t>
    </rPh>
    <rPh sb="2" eb="4">
      <t>クブン</t>
    </rPh>
    <phoneticPr fontId="6"/>
  </si>
  <si>
    <t>備考</t>
    <rPh sb="0" eb="2">
      <t>ビコウ</t>
    </rPh>
    <phoneticPr fontId="6"/>
  </si>
  <si>
    <t>面積
出荷量
処理量等
（ha、t）</t>
    <rPh sb="0" eb="2">
      <t>メンセキ</t>
    </rPh>
    <rPh sb="3" eb="6">
      <t>シュッカリョウ</t>
    </rPh>
    <rPh sb="7" eb="10">
      <t>ショリリョウ</t>
    </rPh>
    <rPh sb="10" eb="11">
      <t>トウ</t>
    </rPh>
    <phoneticPr fontId="6"/>
  </si>
  <si>
    <t>戸数
（戸）</t>
    <rPh sb="0" eb="2">
      <t>コスウ</t>
    </rPh>
    <rPh sb="4" eb="5">
      <t>コ</t>
    </rPh>
    <phoneticPr fontId="6"/>
  </si>
  <si>
    <t>県費
（円）</t>
    <rPh sb="0" eb="2">
      <t>ケンピ</t>
    </rPh>
    <rPh sb="4" eb="5">
      <t>エン</t>
    </rPh>
    <phoneticPr fontId="6"/>
  </si>
  <si>
    <t>その他
（円）</t>
    <rPh sb="2" eb="3">
      <t>タ</t>
    </rPh>
    <rPh sb="5" eb="6">
      <t>エン</t>
    </rPh>
    <phoneticPr fontId="6"/>
  </si>
  <si>
    <t>（注）</t>
    <rPh sb="1" eb="2">
      <t>チュウ</t>
    </rPh>
    <phoneticPr fontId="6"/>
  </si>
  <si>
    <t>１　「事業区分」の欄は、別表の区分のいずれかのタイプを記載すること。複数の区分を実施する場合は、区分ごとに記載すること。</t>
    <rPh sb="3" eb="5">
      <t>ジギョウ</t>
    </rPh>
    <rPh sb="5" eb="7">
      <t>クブン</t>
    </rPh>
    <rPh sb="9" eb="10">
      <t>ラン</t>
    </rPh>
    <rPh sb="12" eb="14">
      <t>ベッピョウ</t>
    </rPh>
    <rPh sb="15" eb="17">
      <t>クブン</t>
    </rPh>
    <rPh sb="27" eb="29">
      <t>キサイ</t>
    </rPh>
    <rPh sb="34" eb="36">
      <t>フクスウ</t>
    </rPh>
    <rPh sb="37" eb="39">
      <t>クブン</t>
    </rPh>
    <rPh sb="40" eb="42">
      <t>ジッシ</t>
    </rPh>
    <rPh sb="44" eb="46">
      <t>バアイ</t>
    </rPh>
    <rPh sb="48" eb="50">
      <t>クブン</t>
    </rPh>
    <rPh sb="53" eb="55">
      <t>キサイ</t>
    </rPh>
    <phoneticPr fontId="6"/>
  </si>
  <si>
    <t>２　「対象農林水産物名」の欄について、複数の産物を対象とする場合は併記すること。</t>
    <rPh sb="3" eb="5">
      <t>タイショウ</t>
    </rPh>
    <rPh sb="5" eb="7">
      <t>ノウリン</t>
    </rPh>
    <rPh sb="7" eb="10">
      <t>スイサンブツ</t>
    </rPh>
    <rPh sb="10" eb="11">
      <t>メイ</t>
    </rPh>
    <rPh sb="13" eb="14">
      <t>ラン</t>
    </rPh>
    <rPh sb="19" eb="21">
      <t>フクスウ</t>
    </rPh>
    <rPh sb="22" eb="24">
      <t>サンブツ</t>
    </rPh>
    <rPh sb="25" eb="27">
      <t>タイショウ</t>
    </rPh>
    <rPh sb="30" eb="32">
      <t>バアイ</t>
    </rPh>
    <rPh sb="33" eb="35">
      <t>ヘイキ</t>
    </rPh>
    <phoneticPr fontId="6"/>
  </si>
  <si>
    <t>※令和４年度内に完了する必要があります。</t>
    <rPh sb="1" eb="3">
      <t>レイワ</t>
    </rPh>
    <rPh sb="4" eb="6">
      <t>ネンド</t>
    </rPh>
    <rPh sb="6" eb="7">
      <t>ナイ</t>
    </rPh>
    <rPh sb="8" eb="10">
      <t>カンリョウ</t>
    </rPh>
    <rPh sb="12" eb="14">
      <t>ヒツヨウ</t>
    </rPh>
    <phoneticPr fontId="6"/>
  </si>
  <si>
    <t>完了予定年月日</t>
    <rPh sb="0" eb="2">
      <t>カンリョウ</t>
    </rPh>
    <rPh sb="2" eb="4">
      <t>ヨテイ</t>
    </rPh>
    <rPh sb="4" eb="7">
      <t>ネンガッピ</t>
    </rPh>
    <phoneticPr fontId="6"/>
  </si>
  <si>
    <t>３　「事業費」の欄は、「事業内容」ごとに消費税及び地方消費税抜きの額を記載し、消費税及び地方消費税は一括で記載すること。</t>
    <rPh sb="3" eb="6">
      <t>ジギョウヒ</t>
    </rPh>
    <rPh sb="8" eb="9">
      <t>ラン</t>
    </rPh>
    <rPh sb="12" eb="14">
      <t>ジギョウ</t>
    </rPh>
    <rPh sb="14" eb="16">
      <t>ナイヨウ</t>
    </rPh>
    <rPh sb="20" eb="23">
      <t>ショウヒゼイ</t>
    </rPh>
    <rPh sb="23" eb="24">
      <t>オヨ</t>
    </rPh>
    <rPh sb="25" eb="27">
      <t>チホウ</t>
    </rPh>
    <rPh sb="27" eb="30">
      <t>ショウヒゼイ</t>
    </rPh>
    <rPh sb="30" eb="31">
      <t>ヌ</t>
    </rPh>
    <rPh sb="33" eb="34">
      <t>ガク</t>
    </rPh>
    <rPh sb="35" eb="37">
      <t>キサイ</t>
    </rPh>
    <rPh sb="39" eb="42">
      <t>ショウヒゼイ</t>
    </rPh>
    <rPh sb="42" eb="43">
      <t>オヨ</t>
    </rPh>
    <rPh sb="44" eb="46">
      <t>チホウ</t>
    </rPh>
    <rPh sb="46" eb="49">
      <t>ショウヒゼイ</t>
    </rPh>
    <rPh sb="50" eb="52">
      <t>イッカツ</t>
    </rPh>
    <rPh sb="53" eb="55">
      <t>キサイ</t>
    </rPh>
    <phoneticPr fontId="6"/>
  </si>
  <si>
    <t>５　その他参考となる事項を備考欄に記載すること。</t>
    <rPh sb="4" eb="5">
      <t>タ</t>
    </rPh>
    <rPh sb="5" eb="7">
      <t>サンコウ</t>
    </rPh>
    <rPh sb="10" eb="12">
      <t>ジコウ</t>
    </rPh>
    <rPh sb="13" eb="16">
      <t>ビコウラン</t>
    </rPh>
    <rPh sb="17" eb="19">
      <t>キサイ</t>
    </rPh>
    <phoneticPr fontId="6"/>
  </si>
  <si>
    <t>４　「受益」の欄について、農作物の経営規模拡大タイプ、食品加工強化・支援タイプ及び魚介類の省エネ種苗生産支援タイプは記入不要。</t>
    <rPh sb="3" eb="5">
      <t>ジュエキ</t>
    </rPh>
    <rPh sb="7" eb="8">
      <t>ラン</t>
    </rPh>
    <rPh sb="13" eb="16">
      <t>ノウサクモツ</t>
    </rPh>
    <rPh sb="17" eb="19">
      <t>ケイエイ</t>
    </rPh>
    <rPh sb="19" eb="21">
      <t>キボ</t>
    </rPh>
    <rPh sb="21" eb="23">
      <t>カクダイ</t>
    </rPh>
    <rPh sb="27" eb="29">
      <t>ショクヒン</t>
    </rPh>
    <rPh sb="29" eb="31">
      <t>カコウ</t>
    </rPh>
    <rPh sb="31" eb="33">
      <t>キョウカ</t>
    </rPh>
    <rPh sb="34" eb="36">
      <t>シエン</t>
    </rPh>
    <rPh sb="39" eb="40">
      <t>オヨ</t>
    </rPh>
    <rPh sb="41" eb="44">
      <t>ギョカイルイ</t>
    </rPh>
    <rPh sb="45" eb="46">
      <t>ショウ</t>
    </rPh>
    <rPh sb="48" eb="50">
      <t>シュビョウ</t>
    </rPh>
    <rPh sb="50" eb="52">
      <t>セイサン</t>
    </rPh>
    <rPh sb="52" eb="54">
      <t>シエン</t>
    </rPh>
    <rPh sb="58" eb="60">
      <t>キニュウ</t>
    </rPh>
    <rPh sb="60" eb="62">
      <t>フヨウ</t>
    </rPh>
    <phoneticPr fontId="6"/>
  </si>
  <si>
    <t>（２）事業実施予定場所等</t>
    <rPh sb="3" eb="5">
      <t>ジギョウ</t>
    </rPh>
    <rPh sb="5" eb="7">
      <t>ジッシ</t>
    </rPh>
    <rPh sb="7" eb="9">
      <t>ヨテイ</t>
    </rPh>
    <rPh sb="9" eb="11">
      <t>バショ</t>
    </rPh>
    <rPh sb="11" eb="12">
      <t>トウ</t>
    </rPh>
    <phoneticPr fontId="6"/>
  </si>
  <si>
    <t>事業の内容
（機械設備等名）</t>
    <rPh sb="0" eb="2">
      <t>ジギョウ</t>
    </rPh>
    <rPh sb="3" eb="5">
      <t>ナイヨウ</t>
    </rPh>
    <rPh sb="7" eb="9">
      <t>キカイ</t>
    </rPh>
    <rPh sb="9" eb="11">
      <t>セツビ</t>
    </rPh>
    <rPh sb="11" eb="12">
      <t>トウ</t>
    </rPh>
    <rPh sb="12" eb="13">
      <t>メイ</t>
    </rPh>
    <phoneticPr fontId="6"/>
  </si>
  <si>
    <t>導入予定場所
（市町村、番地等）</t>
    <rPh sb="0" eb="2">
      <t>ドウニュウ</t>
    </rPh>
    <rPh sb="2" eb="4">
      <t>ヨテイ</t>
    </rPh>
    <rPh sb="4" eb="6">
      <t>バショ</t>
    </rPh>
    <rPh sb="8" eb="11">
      <t>シチョウソン</t>
    </rPh>
    <rPh sb="12" eb="14">
      <t>バンチ</t>
    </rPh>
    <rPh sb="14" eb="15">
      <t>トウ</t>
    </rPh>
    <phoneticPr fontId="6"/>
  </si>
  <si>
    <t>取得予定時期</t>
    <rPh sb="0" eb="2">
      <t>シュトク</t>
    </rPh>
    <rPh sb="2" eb="4">
      <t>ヨテイ</t>
    </rPh>
    <rPh sb="4" eb="6">
      <t>ジキ</t>
    </rPh>
    <phoneticPr fontId="6"/>
  </si>
  <si>
    <t>１　実績報告時は、表題及び項目に記載の「予定」を削除すること。</t>
    <rPh sb="2" eb="4">
      <t>ジッセキ</t>
    </rPh>
    <rPh sb="4" eb="6">
      <t>ホウコク</t>
    </rPh>
    <rPh sb="6" eb="7">
      <t>ジ</t>
    </rPh>
    <rPh sb="9" eb="11">
      <t>ヒョウダイ</t>
    </rPh>
    <rPh sb="11" eb="12">
      <t>オヨ</t>
    </rPh>
    <rPh sb="13" eb="15">
      <t>コウモク</t>
    </rPh>
    <rPh sb="16" eb="18">
      <t>キサイ</t>
    </rPh>
    <rPh sb="20" eb="22">
      <t>ヨテイ</t>
    </rPh>
    <rPh sb="24" eb="26">
      <t>サクジョ</t>
    </rPh>
    <phoneticPr fontId="6"/>
  </si>
  <si>
    <t>４　成果目標及び取組</t>
    <rPh sb="2" eb="4">
      <t>セイカ</t>
    </rPh>
    <rPh sb="4" eb="6">
      <t>モクヒョウ</t>
    </rPh>
    <rPh sb="6" eb="7">
      <t>オヨ</t>
    </rPh>
    <rPh sb="8" eb="10">
      <t>トリクミ</t>
    </rPh>
    <phoneticPr fontId="6"/>
  </si>
  <si>
    <t>（１）成果目標及び具体的な数値等</t>
    <rPh sb="3" eb="5">
      <t>セイカ</t>
    </rPh>
    <rPh sb="5" eb="7">
      <t>モクヒョウ</t>
    </rPh>
    <rPh sb="7" eb="8">
      <t>オヨ</t>
    </rPh>
    <rPh sb="9" eb="12">
      <t>グタイテキ</t>
    </rPh>
    <rPh sb="13" eb="15">
      <t>スウチ</t>
    </rPh>
    <rPh sb="15" eb="16">
      <t>トウ</t>
    </rPh>
    <phoneticPr fontId="6"/>
  </si>
  <si>
    <t>成果目標</t>
    <rPh sb="0" eb="2">
      <t>セイカ</t>
    </rPh>
    <rPh sb="2" eb="4">
      <t>モクヒョウ</t>
    </rPh>
    <phoneticPr fontId="6"/>
  </si>
  <si>
    <t>具体的な取組内容</t>
    <rPh sb="0" eb="3">
      <t>グタイテキ</t>
    </rPh>
    <rPh sb="4" eb="6">
      <t>トリクミ</t>
    </rPh>
    <rPh sb="6" eb="8">
      <t>ナイヨウ</t>
    </rPh>
    <phoneticPr fontId="6"/>
  </si>
  <si>
    <t>現状値（令和３年度）
（a）</t>
    <rPh sb="0" eb="2">
      <t>ゲンジョウ</t>
    </rPh>
    <rPh sb="2" eb="3">
      <t>チ</t>
    </rPh>
    <rPh sb="4" eb="6">
      <t>レイワ</t>
    </rPh>
    <rPh sb="7" eb="9">
      <t>ネンド</t>
    </rPh>
    <phoneticPr fontId="6"/>
  </si>
  <si>
    <t>目標値（令和６年度
（b）</t>
    <rPh sb="0" eb="3">
      <t>モクヒョウチ</t>
    </rPh>
    <rPh sb="4" eb="6">
      <t>レイワ</t>
    </rPh>
    <rPh sb="7" eb="9">
      <t>ネンド</t>
    </rPh>
    <phoneticPr fontId="6"/>
  </si>
  <si>
    <t>増減率
（b）/（a）</t>
    <rPh sb="0" eb="3">
      <t>ゾウゲンリツ</t>
    </rPh>
    <phoneticPr fontId="6"/>
  </si>
  <si>
    <t>確認資料及び算出方法</t>
    <rPh sb="0" eb="2">
      <t>カクニン</t>
    </rPh>
    <rPh sb="2" eb="4">
      <t>シリョウ</t>
    </rPh>
    <rPh sb="4" eb="5">
      <t>オヨ</t>
    </rPh>
    <rPh sb="6" eb="8">
      <t>サンシュツ</t>
    </rPh>
    <rPh sb="8" eb="10">
      <t>ホウホウ</t>
    </rPh>
    <phoneticPr fontId="6"/>
  </si>
  <si>
    <t>（注）</t>
    <rPh sb="1" eb="2">
      <t>チュウ</t>
    </rPh>
    <phoneticPr fontId="6"/>
  </si>
  <si>
    <t>１　確認資料及び算出方法には、現状値及び目標年度の実績値の確認資料名と、目標値の算出方法を記載すること。</t>
    <rPh sb="2" eb="4">
      <t>カクニン</t>
    </rPh>
    <rPh sb="4" eb="6">
      <t>シリョウ</t>
    </rPh>
    <rPh sb="6" eb="7">
      <t>オヨ</t>
    </rPh>
    <rPh sb="8" eb="10">
      <t>サンシュツ</t>
    </rPh>
    <rPh sb="10" eb="12">
      <t>ホウホウ</t>
    </rPh>
    <rPh sb="15" eb="17">
      <t>ゲンジョウ</t>
    </rPh>
    <rPh sb="17" eb="18">
      <t>チ</t>
    </rPh>
    <rPh sb="18" eb="19">
      <t>オヨ</t>
    </rPh>
    <rPh sb="20" eb="22">
      <t>モクヒョウ</t>
    </rPh>
    <rPh sb="22" eb="24">
      <t>ネンド</t>
    </rPh>
    <rPh sb="25" eb="28">
      <t>ジッセキチ</t>
    </rPh>
    <rPh sb="29" eb="31">
      <t>カクニン</t>
    </rPh>
    <rPh sb="31" eb="33">
      <t>シリョウ</t>
    </rPh>
    <rPh sb="33" eb="34">
      <t>メイ</t>
    </rPh>
    <rPh sb="36" eb="39">
      <t>モクヒョウチ</t>
    </rPh>
    <rPh sb="40" eb="42">
      <t>サンシュツ</t>
    </rPh>
    <rPh sb="42" eb="44">
      <t>ホウホウ</t>
    </rPh>
    <rPh sb="45" eb="47">
      <t>キサイ</t>
    </rPh>
    <phoneticPr fontId="6"/>
  </si>
  <si>
    <t>２　現状値は、令和元年から令和３年までの３か年平均値または令和３年実績のどちらかを記載すること。（以下同じ）</t>
    <rPh sb="2" eb="4">
      <t>ゲンジョウ</t>
    </rPh>
    <rPh sb="4" eb="5">
      <t>チ</t>
    </rPh>
    <rPh sb="7" eb="9">
      <t>レイワ</t>
    </rPh>
    <rPh sb="9" eb="11">
      <t>ガンネン</t>
    </rPh>
    <rPh sb="13" eb="15">
      <t>レイワ</t>
    </rPh>
    <rPh sb="16" eb="17">
      <t>ネン</t>
    </rPh>
    <rPh sb="22" eb="23">
      <t>ネン</t>
    </rPh>
    <rPh sb="23" eb="25">
      <t>ヘイキン</t>
    </rPh>
    <rPh sb="25" eb="26">
      <t>チ</t>
    </rPh>
    <rPh sb="29" eb="31">
      <t>レイワ</t>
    </rPh>
    <rPh sb="32" eb="33">
      <t>ネン</t>
    </rPh>
    <rPh sb="33" eb="35">
      <t>ジッセキ</t>
    </rPh>
    <rPh sb="41" eb="43">
      <t>キサイ</t>
    </rPh>
    <rPh sb="49" eb="51">
      <t>イカ</t>
    </rPh>
    <rPh sb="51" eb="52">
      <t>オナ</t>
    </rPh>
    <phoneticPr fontId="6"/>
  </si>
  <si>
    <t>３　「目標年度」は、事業実施年度から起算して３年目の年度とする。（以下同じ）</t>
    <rPh sb="3" eb="5">
      <t>モクヒョウ</t>
    </rPh>
    <rPh sb="5" eb="7">
      <t>ネンド</t>
    </rPh>
    <rPh sb="10" eb="12">
      <t>ジギョウ</t>
    </rPh>
    <rPh sb="12" eb="14">
      <t>ジッシ</t>
    </rPh>
    <rPh sb="14" eb="16">
      <t>ネンド</t>
    </rPh>
    <rPh sb="18" eb="20">
      <t>キサン</t>
    </rPh>
    <rPh sb="23" eb="25">
      <t>ネンメ</t>
    </rPh>
    <rPh sb="26" eb="28">
      <t>ネンド</t>
    </rPh>
    <rPh sb="33" eb="35">
      <t>イカ</t>
    </rPh>
    <rPh sb="35" eb="36">
      <t>オナ</t>
    </rPh>
    <phoneticPr fontId="6"/>
  </si>
  <si>
    <t>（２）成果目標の達成に向けた推進体制</t>
    <rPh sb="3" eb="5">
      <t>セイカ</t>
    </rPh>
    <rPh sb="5" eb="7">
      <t>モクヒョウ</t>
    </rPh>
    <rPh sb="8" eb="10">
      <t>タッセイ</t>
    </rPh>
    <rPh sb="11" eb="12">
      <t>ム</t>
    </rPh>
    <rPh sb="14" eb="16">
      <t>スイシン</t>
    </rPh>
    <rPh sb="16" eb="18">
      <t>タイセイ</t>
    </rPh>
    <phoneticPr fontId="6"/>
  </si>
  <si>
    <t>＜記載例１＞県や農協の指導や情報提供を受けながら、導入した機械による～～の作業の省力化に努める。
＜記載例２＞農地中間管理事業を活用しながら、経営規模の拡大に努める。
※成果目標の内容に合わせて、関係機関やメーカー等との連携等について、簡潔に記載する。</t>
    <rPh sb="1" eb="4">
      <t>キサイレイ</t>
    </rPh>
    <rPh sb="6" eb="7">
      <t>ケン</t>
    </rPh>
    <rPh sb="8" eb="10">
      <t>ノウキョウ</t>
    </rPh>
    <rPh sb="11" eb="13">
      <t>シドウ</t>
    </rPh>
    <rPh sb="14" eb="16">
      <t>ジョウホウ</t>
    </rPh>
    <rPh sb="16" eb="18">
      <t>テイキョウ</t>
    </rPh>
    <rPh sb="19" eb="20">
      <t>ウ</t>
    </rPh>
    <rPh sb="25" eb="27">
      <t>ドウニュウ</t>
    </rPh>
    <rPh sb="29" eb="31">
      <t>キカイ</t>
    </rPh>
    <rPh sb="37" eb="39">
      <t>サギョウ</t>
    </rPh>
    <rPh sb="40" eb="43">
      <t>ショウリョクカ</t>
    </rPh>
    <rPh sb="44" eb="45">
      <t>ツト</t>
    </rPh>
    <rPh sb="50" eb="53">
      <t>キサイレイ</t>
    </rPh>
    <rPh sb="55" eb="57">
      <t>ノウチ</t>
    </rPh>
    <rPh sb="57" eb="59">
      <t>チュウカン</t>
    </rPh>
    <rPh sb="59" eb="61">
      <t>カンリ</t>
    </rPh>
    <rPh sb="61" eb="63">
      <t>ジギョウ</t>
    </rPh>
    <rPh sb="64" eb="66">
      <t>カツヨウ</t>
    </rPh>
    <rPh sb="71" eb="73">
      <t>ケイエイ</t>
    </rPh>
    <rPh sb="73" eb="75">
      <t>キボ</t>
    </rPh>
    <rPh sb="76" eb="78">
      <t>カクダイ</t>
    </rPh>
    <rPh sb="79" eb="80">
      <t>ツト</t>
    </rPh>
    <rPh sb="85" eb="87">
      <t>セイカ</t>
    </rPh>
    <rPh sb="87" eb="89">
      <t>モクヒョウ</t>
    </rPh>
    <rPh sb="90" eb="92">
      <t>ナイヨウ</t>
    </rPh>
    <rPh sb="93" eb="94">
      <t>ア</t>
    </rPh>
    <rPh sb="98" eb="100">
      <t>カンケイ</t>
    </rPh>
    <rPh sb="100" eb="102">
      <t>キカン</t>
    </rPh>
    <rPh sb="107" eb="108">
      <t>トウ</t>
    </rPh>
    <rPh sb="110" eb="112">
      <t>レンケイ</t>
    </rPh>
    <rPh sb="112" eb="113">
      <t>トウ</t>
    </rPh>
    <rPh sb="118" eb="120">
      <t>カンケツ</t>
    </rPh>
    <rPh sb="121" eb="123">
      <t>キサイ</t>
    </rPh>
    <phoneticPr fontId="6"/>
  </si>
  <si>
    <t>（３）農作業安全対策などの生産工程管理等の実践及び農業関係の保険加入、営農計画書等の提出に向けた取組計画</t>
    <rPh sb="3" eb="6">
      <t>ノウサギョウ</t>
    </rPh>
    <rPh sb="6" eb="8">
      <t>アンゼン</t>
    </rPh>
    <rPh sb="8" eb="10">
      <t>タイサク</t>
    </rPh>
    <rPh sb="13" eb="15">
      <t>セイサン</t>
    </rPh>
    <rPh sb="15" eb="17">
      <t>コウテイ</t>
    </rPh>
    <rPh sb="17" eb="19">
      <t>カンリ</t>
    </rPh>
    <rPh sb="19" eb="20">
      <t>トウ</t>
    </rPh>
    <rPh sb="21" eb="23">
      <t>ジッセン</t>
    </rPh>
    <rPh sb="23" eb="24">
      <t>オヨ</t>
    </rPh>
    <rPh sb="25" eb="27">
      <t>ノウギョウ</t>
    </rPh>
    <rPh sb="27" eb="29">
      <t>カンケイ</t>
    </rPh>
    <rPh sb="30" eb="32">
      <t>ホケン</t>
    </rPh>
    <rPh sb="32" eb="34">
      <t>カニュウ</t>
    </rPh>
    <rPh sb="35" eb="37">
      <t>エイノウ</t>
    </rPh>
    <rPh sb="37" eb="40">
      <t>ケイカクショ</t>
    </rPh>
    <rPh sb="40" eb="41">
      <t>トウ</t>
    </rPh>
    <rPh sb="42" eb="44">
      <t>テイシュツ</t>
    </rPh>
    <rPh sb="45" eb="46">
      <t>ム</t>
    </rPh>
    <rPh sb="48" eb="50">
      <t>トリクミ</t>
    </rPh>
    <rPh sb="50" eb="52">
      <t>ケイカク</t>
    </rPh>
    <phoneticPr fontId="6"/>
  </si>
  <si>
    <t>項目</t>
    <rPh sb="0" eb="2">
      <t>コウモク</t>
    </rPh>
    <phoneticPr fontId="6"/>
  </si>
  <si>
    <t>計画内容</t>
    <rPh sb="0" eb="2">
      <t>ケイカク</t>
    </rPh>
    <rPh sb="2" eb="4">
      <t>ナイヨウ</t>
    </rPh>
    <phoneticPr fontId="6"/>
  </si>
  <si>
    <t>農作業安全対策などの生産工程管理又はそれに準じた取組</t>
    <rPh sb="0" eb="3">
      <t>ノウサギョウ</t>
    </rPh>
    <rPh sb="3" eb="5">
      <t>アンゼン</t>
    </rPh>
    <rPh sb="5" eb="7">
      <t>タイサク</t>
    </rPh>
    <rPh sb="10" eb="12">
      <t>セイサン</t>
    </rPh>
    <rPh sb="12" eb="14">
      <t>コウテイ</t>
    </rPh>
    <rPh sb="14" eb="16">
      <t>カンリ</t>
    </rPh>
    <rPh sb="16" eb="17">
      <t>マタ</t>
    </rPh>
    <rPh sb="21" eb="22">
      <t>ジュン</t>
    </rPh>
    <rPh sb="24" eb="26">
      <t>トリクミ</t>
    </rPh>
    <phoneticPr fontId="6"/>
  </si>
  <si>
    <t>農業共済、農業経営収入保険、園芸施設共済事業、損害保険事業、その他農業関係の保険への加入</t>
    <rPh sb="0" eb="2">
      <t>ノウギョウ</t>
    </rPh>
    <rPh sb="2" eb="4">
      <t>キョウサイ</t>
    </rPh>
    <rPh sb="5" eb="7">
      <t>ノウギョウ</t>
    </rPh>
    <rPh sb="7" eb="9">
      <t>ケイエイ</t>
    </rPh>
    <rPh sb="9" eb="11">
      <t>シュウニュウ</t>
    </rPh>
    <rPh sb="11" eb="13">
      <t>ホケン</t>
    </rPh>
    <rPh sb="14" eb="16">
      <t>エンゲイ</t>
    </rPh>
    <rPh sb="16" eb="18">
      <t>シセツ</t>
    </rPh>
    <rPh sb="18" eb="20">
      <t>キョウサイ</t>
    </rPh>
    <rPh sb="20" eb="22">
      <t>ジギョウ</t>
    </rPh>
    <rPh sb="23" eb="25">
      <t>ソンガイ</t>
    </rPh>
    <rPh sb="25" eb="27">
      <t>ホケン</t>
    </rPh>
    <rPh sb="27" eb="29">
      <t>ジギョウ</t>
    </rPh>
    <rPh sb="32" eb="33">
      <t>タ</t>
    </rPh>
    <rPh sb="33" eb="35">
      <t>ノウギョウ</t>
    </rPh>
    <rPh sb="35" eb="37">
      <t>カンケイ</t>
    </rPh>
    <rPh sb="38" eb="40">
      <t>ホケン</t>
    </rPh>
    <rPh sb="42" eb="44">
      <t>カニュウ</t>
    </rPh>
    <phoneticPr fontId="6"/>
  </si>
  <si>
    <t>６　各種制度資金の利用計画</t>
    <rPh sb="2" eb="4">
      <t>カクシュ</t>
    </rPh>
    <rPh sb="4" eb="6">
      <t>セイド</t>
    </rPh>
    <rPh sb="6" eb="8">
      <t>シキン</t>
    </rPh>
    <rPh sb="9" eb="11">
      <t>リヨウ</t>
    </rPh>
    <rPh sb="11" eb="13">
      <t>ケイカク</t>
    </rPh>
    <phoneticPr fontId="6"/>
  </si>
  <si>
    <t>（１）　農業近代化資金</t>
    <rPh sb="4" eb="6">
      <t>ノウギョウ</t>
    </rPh>
    <rPh sb="6" eb="9">
      <t>キンダイカ</t>
    </rPh>
    <rPh sb="9" eb="11">
      <t>シキン</t>
    </rPh>
    <phoneticPr fontId="6"/>
  </si>
  <si>
    <t>（２）　株式会社日本政策金融公庫資金</t>
    <rPh sb="4" eb="8">
      <t>カブシキガイシャ</t>
    </rPh>
    <rPh sb="8" eb="10">
      <t>ニホン</t>
    </rPh>
    <rPh sb="10" eb="12">
      <t>セイサク</t>
    </rPh>
    <rPh sb="12" eb="14">
      <t>キンユウ</t>
    </rPh>
    <rPh sb="14" eb="16">
      <t>コウコ</t>
    </rPh>
    <rPh sb="16" eb="18">
      <t>シキン</t>
    </rPh>
    <phoneticPr fontId="6"/>
  </si>
  <si>
    <t>（３）　その他資金（具体的な資金名　　　　　　　　　）</t>
    <rPh sb="6" eb="7">
      <t>タ</t>
    </rPh>
    <rPh sb="7" eb="9">
      <t>シキン</t>
    </rPh>
    <rPh sb="10" eb="13">
      <t>グタイテキ</t>
    </rPh>
    <rPh sb="14" eb="16">
      <t>シキン</t>
    </rPh>
    <rPh sb="16" eb="17">
      <t>メイ</t>
    </rPh>
    <phoneticPr fontId="6"/>
  </si>
  <si>
    <t>借入資金額</t>
    <rPh sb="0" eb="2">
      <t>カリイレ</t>
    </rPh>
    <rPh sb="2" eb="5">
      <t>シキンガク</t>
    </rPh>
    <phoneticPr fontId="6"/>
  </si>
  <si>
    <t>千円</t>
    <rPh sb="0" eb="2">
      <t>センエン</t>
    </rPh>
    <phoneticPr fontId="6"/>
  </si>
  <si>
    <t>（注）県、市町村の負担を除く事業実施主体の負担において、借入計画がある場合は資金別に記載すること。</t>
    <rPh sb="1" eb="2">
      <t>チュウ</t>
    </rPh>
    <rPh sb="3" eb="4">
      <t>ケン</t>
    </rPh>
    <rPh sb="5" eb="8">
      <t>シチョウソン</t>
    </rPh>
    <rPh sb="9" eb="11">
      <t>フタン</t>
    </rPh>
    <rPh sb="12" eb="13">
      <t>ノゾ</t>
    </rPh>
    <rPh sb="14" eb="16">
      <t>ジギョウ</t>
    </rPh>
    <rPh sb="16" eb="18">
      <t>ジッシ</t>
    </rPh>
    <rPh sb="18" eb="20">
      <t>シュタイ</t>
    </rPh>
    <rPh sb="21" eb="23">
      <t>フタン</t>
    </rPh>
    <rPh sb="28" eb="30">
      <t>カリイレ</t>
    </rPh>
    <rPh sb="30" eb="32">
      <t>ケイカク</t>
    </rPh>
    <rPh sb="35" eb="37">
      <t>バアイ</t>
    </rPh>
    <rPh sb="38" eb="40">
      <t>シキン</t>
    </rPh>
    <rPh sb="40" eb="41">
      <t>ベツ</t>
    </rPh>
    <rPh sb="42" eb="44">
      <t>キサイ</t>
    </rPh>
    <phoneticPr fontId="6"/>
  </si>
  <si>
    <t>７　事業完了予定年月日</t>
    <rPh sb="2" eb="4">
      <t>ジギョウ</t>
    </rPh>
    <rPh sb="4" eb="6">
      <t>カンリョウ</t>
    </rPh>
    <rPh sb="6" eb="8">
      <t>ヨテイ</t>
    </rPh>
    <rPh sb="8" eb="11">
      <t>ネンガッピ</t>
    </rPh>
    <phoneticPr fontId="6"/>
  </si>
  <si>
    <t>８　収支予算</t>
    <rPh sb="2" eb="4">
      <t>シュウシ</t>
    </rPh>
    <rPh sb="4" eb="6">
      <t>ヨサン</t>
    </rPh>
    <phoneticPr fontId="6"/>
  </si>
  <si>
    <t>（１）収入の部</t>
    <rPh sb="3" eb="5">
      <t>シュウニュウ</t>
    </rPh>
    <rPh sb="6" eb="7">
      <t>ブ</t>
    </rPh>
    <phoneticPr fontId="6"/>
  </si>
  <si>
    <t>７．県産野菜等供給力強靱化タイプ</t>
    <rPh sb="2" eb="4">
      <t>ケンサン</t>
    </rPh>
    <rPh sb="4" eb="6">
      <t>ヤサイ</t>
    </rPh>
    <rPh sb="6" eb="7">
      <t>トウ</t>
    </rPh>
    <rPh sb="7" eb="10">
      <t>キョウキュウリョク</t>
    </rPh>
    <rPh sb="10" eb="13">
      <t>キョウジンカ</t>
    </rPh>
    <phoneticPr fontId="6"/>
  </si>
  <si>
    <t>６．県産飼料作物安定供給タイプ</t>
    <rPh sb="2" eb="4">
      <t>ケンサン</t>
    </rPh>
    <rPh sb="4" eb="6">
      <t>シリョウ</t>
    </rPh>
    <rPh sb="6" eb="8">
      <t>サクモツ</t>
    </rPh>
    <rPh sb="8" eb="10">
      <t>アンテイ</t>
    </rPh>
    <rPh sb="10" eb="12">
      <t>キョウキュウ</t>
    </rPh>
    <phoneticPr fontId="6"/>
  </si>
  <si>
    <t>県産飼料作物安定供給タイプ</t>
  </si>
  <si>
    <t>区分</t>
    <rPh sb="0" eb="2">
      <t>クブン</t>
    </rPh>
    <phoneticPr fontId="6"/>
  </si>
  <si>
    <t>比較</t>
    <rPh sb="0" eb="2">
      <t>ヒカク</t>
    </rPh>
    <phoneticPr fontId="6"/>
  </si>
  <si>
    <t>増</t>
    <rPh sb="0" eb="1">
      <t>ゾウ</t>
    </rPh>
    <phoneticPr fontId="6"/>
  </si>
  <si>
    <t>減</t>
    <rPh sb="0" eb="1">
      <t>ゲン</t>
    </rPh>
    <phoneticPr fontId="6"/>
  </si>
  <si>
    <t>備考</t>
    <rPh sb="0" eb="2">
      <t>ビコウ</t>
    </rPh>
    <phoneticPr fontId="6"/>
  </si>
  <si>
    <t>本年度予算額
（円）</t>
    <rPh sb="0" eb="3">
      <t>ホンネンド</t>
    </rPh>
    <rPh sb="3" eb="6">
      <t>ヨサンガク</t>
    </rPh>
    <rPh sb="8" eb="9">
      <t>エン</t>
    </rPh>
    <phoneticPr fontId="6"/>
  </si>
  <si>
    <t>前年度予算額
（円）</t>
    <rPh sb="0" eb="3">
      <t>ゼンネンド</t>
    </rPh>
    <rPh sb="3" eb="6">
      <t>ヨサンガク</t>
    </rPh>
    <rPh sb="8" eb="9">
      <t>エン</t>
    </rPh>
    <phoneticPr fontId="6"/>
  </si>
  <si>
    <t>県補助金</t>
    <rPh sb="0" eb="1">
      <t>ケン</t>
    </rPh>
    <rPh sb="1" eb="4">
      <t>ホジョキン</t>
    </rPh>
    <phoneticPr fontId="6"/>
  </si>
  <si>
    <t>その他</t>
    <rPh sb="2" eb="3">
      <t>タ</t>
    </rPh>
    <phoneticPr fontId="6"/>
  </si>
  <si>
    <t>計</t>
    <rPh sb="0" eb="1">
      <t>ケイ</t>
    </rPh>
    <phoneticPr fontId="6"/>
  </si>
  <si>
    <t>（２）支出の部</t>
    <rPh sb="3" eb="5">
      <t>シシュツ</t>
    </rPh>
    <rPh sb="6" eb="7">
      <t>ブ</t>
    </rPh>
    <phoneticPr fontId="6"/>
  </si>
  <si>
    <t>消費税</t>
    <rPh sb="0" eb="3">
      <t>ショウヒゼイ</t>
    </rPh>
    <phoneticPr fontId="6"/>
  </si>
  <si>
    <t>合計</t>
    <rPh sb="0" eb="2">
      <t>ゴウケイ</t>
    </rPh>
    <phoneticPr fontId="6"/>
  </si>
  <si>
    <t>（注）区分欄には、別表の区分の欄のタイプを記載すること。</t>
    <rPh sb="1" eb="2">
      <t>チュウ</t>
    </rPh>
    <rPh sb="3" eb="5">
      <t>クブン</t>
    </rPh>
    <rPh sb="5" eb="6">
      <t>ラン</t>
    </rPh>
    <rPh sb="9" eb="11">
      <t>ベッピョウ</t>
    </rPh>
    <rPh sb="12" eb="14">
      <t>クブン</t>
    </rPh>
    <rPh sb="15" eb="16">
      <t>ラン</t>
    </rPh>
    <rPh sb="21" eb="23">
      <t>キサイ</t>
    </rPh>
    <phoneticPr fontId="6"/>
  </si>
  <si>
    <t>９　添付資料</t>
    <rPh sb="2" eb="4">
      <t>テンプ</t>
    </rPh>
    <rPh sb="4" eb="6">
      <t>シリョウ</t>
    </rPh>
    <phoneticPr fontId="6"/>
  </si>
  <si>
    <t>（１）位置図（1/10,000～1/50,000の地図の設置場所を記載すること。）</t>
    <rPh sb="3" eb="6">
      <t>イチズ</t>
    </rPh>
    <rPh sb="25" eb="27">
      <t>チズ</t>
    </rPh>
    <rPh sb="28" eb="30">
      <t>セッチ</t>
    </rPh>
    <rPh sb="30" eb="32">
      <t>バショ</t>
    </rPh>
    <rPh sb="33" eb="35">
      <t>キサイ</t>
    </rPh>
    <phoneticPr fontId="6"/>
  </si>
  <si>
    <t>（２）導入する機械設備等の規模決定の根拠となる資料</t>
    <rPh sb="3" eb="5">
      <t>ドウニュウ</t>
    </rPh>
    <rPh sb="7" eb="9">
      <t>キカイ</t>
    </rPh>
    <rPh sb="9" eb="11">
      <t>セツビ</t>
    </rPh>
    <rPh sb="11" eb="12">
      <t>トウ</t>
    </rPh>
    <rPh sb="13" eb="15">
      <t>キボ</t>
    </rPh>
    <rPh sb="15" eb="17">
      <t>ケッテイ</t>
    </rPh>
    <rPh sb="18" eb="20">
      <t>コンキョ</t>
    </rPh>
    <rPh sb="23" eb="25">
      <t>シリョウ</t>
    </rPh>
    <phoneticPr fontId="6"/>
  </si>
  <si>
    <t>（３）機械設備の配置図又は平面図</t>
    <rPh sb="3" eb="5">
      <t>キカイ</t>
    </rPh>
    <rPh sb="5" eb="7">
      <t>セツビ</t>
    </rPh>
    <rPh sb="8" eb="11">
      <t>ハイチズ</t>
    </rPh>
    <rPh sb="11" eb="12">
      <t>マタ</t>
    </rPh>
    <rPh sb="13" eb="16">
      <t>ヘイメンズ</t>
    </rPh>
    <phoneticPr fontId="6"/>
  </si>
  <si>
    <t>（４）導入する機械設備の作業体系図</t>
    <rPh sb="3" eb="5">
      <t>ドウニュウ</t>
    </rPh>
    <rPh sb="7" eb="9">
      <t>キカイ</t>
    </rPh>
    <rPh sb="9" eb="11">
      <t>セツビ</t>
    </rPh>
    <rPh sb="12" eb="14">
      <t>サギョウ</t>
    </rPh>
    <rPh sb="14" eb="17">
      <t>タイケイズ</t>
    </rPh>
    <phoneticPr fontId="6"/>
  </si>
  <si>
    <t>（５）事業費の積算（概算設計）又は見積書（３者以上から徴収すること。）</t>
    <rPh sb="3" eb="6">
      <t>ジギョウヒ</t>
    </rPh>
    <rPh sb="7" eb="9">
      <t>セキサン</t>
    </rPh>
    <rPh sb="10" eb="12">
      <t>ガイサン</t>
    </rPh>
    <rPh sb="12" eb="14">
      <t>セッケイ</t>
    </rPh>
    <rPh sb="15" eb="16">
      <t>マタ</t>
    </rPh>
    <rPh sb="17" eb="20">
      <t>ミツモリショ</t>
    </rPh>
    <rPh sb="22" eb="23">
      <t>シャ</t>
    </rPh>
    <rPh sb="23" eb="25">
      <t>イジョウ</t>
    </rPh>
    <rPh sb="27" eb="29">
      <t>チョウシュウ</t>
    </rPh>
    <phoneticPr fontId="6"/>
  </si>
  <si>
    <t>（６）導入する機械設備のカタログなど規格・能力が分かる資料</t>
    <rPh sb="3" eb="5">
      <t>ドウニュウ</t>
    </rPh>
    <rPh sb="7" eb="9">
      <t>キカイ</t>
    </rPh>
    <rPh sb="9" eb="11">
      <t>セツビ</t>
    </rPh>
    <rPh sb="18" eb="20">
      <t>キカク</t>
    </rPh>
    <rPh sb="21" eb="23">
      <t>ノウリョク</t>
    </rPh>
    <rPh sb="24" eb="25">
      <t>ワ</t>
    </rPh>
    <rPh sb="27" eb="29">
      <t>シリョウ</t>
    </rPh>
    <phoneticPr fontId="6"/>
  </si>
  <si>
    <t>（７）契約取引及び加工・業務用として出荷する販売計画（県産野菜等供給力強靱化タイプに限る）</t>
    <rPh sb="3" eb="5">
      <t>ケイヤク</t>
    </rPh>
    <rPh sb="5" eb="7">
      <t>トリヒキ</t>
    </rPh>
    <rPh sb="7" eb="8">
      <t>オヨ</t>
    </rPh>
    <rPh sb="9" eb="11">
      <t>カコウ</t>
    </rPh>
    <rPh sb="12" eb="15">
      <t>ギョウムヨウ</t>
    </rPh>
    <rPh sb="18" eb="20">
      <t>シュッカ</t>
    </rPh>
    <rPh sb="22" eb="24">
      <t>ハンバイ</t>
    </rPh>
    <rPh sb="24" eb="26">
      <t>ケイカク</t>
    </rPh>
    <rPh sb="27" eb="29">
      <t>ケンサン</t>
    </rPh>
    <rPh sb="29" eb="31">
      <t>ヤサイ</t>
    </rPh>
    <rPh sb="31" eb="32">
      <t>トウ</t>
    </rPh>
    <rPh sb="32" eb="35">
      <t>キョウキュウリョク</t>
    </rPh>
    <rPh sb="35" eb="38">
      <t>キョウジンカ</t>
    </rPh>
    <rPh sb="42" eb="43">
      <t>カギ</t>
    </rPh>
    <phoneticPr fontId="6"/>
  </si>
  <si>
    <t>（８）新型コロナウイルスの予防対策や機械設備の消毒に関する作業マニュアル等（県産野菜等供給力強靱化タイプに限る）</t>
    <rPh sb="3" eb="5">
      <t>シンガタ</t>
    </rPh>
    <rPh sb="13" eb="15">
      <t>ヨボウ</t>
    </rPh>
    <rPh sb="15" eb="17">
      <t>タイサク</t>
    </rPh>
    <rPh sb="18" eb="20">
      <t>キカイ</t>
    </rPh>
    <rPh sb="20" eb="22">
      <t>セツビ</t>
    </rPh>
    <rPh sb="23" eb="25">
      <t>ショウドク</t>
    </rPh>
    <rPh sb="26" eb="27">
      <t>カン</t>
    </rPh>
    <rPh sb="29" eb="31">
      <t>サギョウ</t>
    </rPh>
    <rPh sb="36" eb="37">
      <t>トウ</t>
    </rPh>
    <rPh sb="38" eb="40">
      <t>ケンサン</t>
    </rPh>
    <rPh sb="40" eb="42">
      <t>ヤサイ</t>
    </rPh>
    <rPh sb="42" eb="43">
      <t>トウ</t>
    </rPh>
    <rPh sb="43" eb="46">
      <t>キョウキュウリョク</t>
    </rPh>
    <rPh sb="46" eb="48">
      <t>キョウジン</t>
    </rPh>
    <rPh sb="48" eb="49">
      <t>カ</t>
    </rPh>
    <rPh sb="53" eb="54">
      <t>カギ</t>
    </rPh>
    <phoneticPr fontId="6"/>
  </si>
  <si>
    <t>（９）法人が事業実施の場合、直近の決算書類等の写し</t>
    <rPh sb="3" eb="5">
      <t>ホウジン</t>
    </rPh>
    <rPh sb="6" eb="8">
      <t>ジギョウ</t>
    </rPh>
    <rPh sb="8" eb="10">
      <t>ジッシ</t>
    </rPh>
    <rPh sb="11" eb="13">
      <t>バアイ</t>
    </rPh>
    <rPh sb="14" eb="16">
      <t>チョッキン</t>
    </rPh>
    <rPh sb="17" eb="19">
      <t>ケッサン</t>
    </rPh>
    <rPh sb="19" eb="22">
      <t>ショルイナド</t>
    </rPh>
    <rPh sb="23" eb="24">
      <t>ウツ</t>
    </rPh>
    <phoneticPr fontId="6"/>
  </si>
  <si>
    <t>（別添）</t>
    <rPh sb="1" eb="3">
      <t>ベッテン</t>
    </rPh>
    <phoneticPr fontId="6"/>
  </si>
  <si>
    <t>事業概要</t>
    <rPh sb="0" eb="2">
      <t>ジギョウ</t>
    </rPh>
    <rPh sb="2" eb="4">
      <t>ガイヨウ</t>
    </rPh>
    <phoneticPr fontId="6"/>
  </si>
  <si>
    <t>補助金の交付を受けて整備する物件を担保に供し、金融機関から融資を受ける場合の融資の内容</t>
    <rPh sb="0" eb="3">
      <t>ホジョキン</t>
    </rPh>
    <rPh sb="4" eb="6">
      <t>コウフ</t>
    </rPh>
    <rPh sb="7" eb="8">
      <t>ウ</t>
    </rPh>
    <rPh sb="10" eb="12">
      <t>セイビ</t>
    </rPh>
    <rPh sb="14" eb="16">
      <t>ブッケン</t>
    </rPh>
    <rPh sb="17" eb="19">
      <t>タンポ</t>
    </rPh>
    <rPh sb="20" eb="21">
      <t>キョウ</t>
    </rPh>
    <rPh sb="23" eb="25">
      <t>キンユウ</t>
    </rPh>
    <rPh sb="25" eb="27">
      <t>キカン</t>
    </rPh>
    <rPh sb="29" eb="31">
      <t>ユウシ</t>
    </rPh>
    <rPh sb="32" eb="33">
      <t>ウ</t>
    </rPh>
    <rPh sb="35" eb="37">
      <t>バアイ</t>
    </rPh>
    <rPh sb="38" eb="40">
      <t>ユウシ</t>
    </rPh>
    <rPh sb="41" eb="43">
      <t>ナイヨウ</t>
    </rPh>
    <phoneticPr fontId="6"/>
  </si>
  <si>
    <t>金融機関名</t>
    <rPh sb="0" eb="2">
      <t>キンユウ</t>
    </rPh>
    <rPh sb="2" eb="5">
      <t>キカンメイ</t>
    </rPh>
    <phoneticPr fontId="6"/>
  </si>
  <si>
    <t>融資名
（制度・その他）</t>
    <rPh sb="0" eb="2">
      <t>ユウシ</t>
    </rPh>
    <rPh sb="2" eb="3">
      <t>メイ</t>
    </rPh>
    <rPh sb="5" eb="7">
      <t>セイド</t>
    </rPh>
    <rPh sb="10" eb="11">
      <t>タ</t>
    </rPh>
    <phoneticPr fontId="6"/>
  </si>
  <si>
    <t>融資を受けようとする金額
（円）</t>
    <rPh sb="0" eb="2">
      <t>ユウシ</t>
    </rPh>
    <rPh sb="3" eb="4">
      <t>ウ</t>
    </rPh>
    <rPh sb="10" eb="12">
      <t>キンガク</t>
    </rPh>
    <rPh sb="14" eb="15">
      <t>エン</t>
    </rPh>
    <phoneticPr fontId="6"/>
  </si>
  <si>
    <t>償還年数
（年）</t>
    <rPh sb="0" eb="2">
      <t>ショウカン</t>
    </rPh>
    <rPh sb="2" eb="4">
      <t>ネンスウ</t>
    </rPh>
    <rPh sb="6" eb="7">
      <t>ネン</t>
    </rPh>
    <phoneticPr fontId="6"/>
  </si>
  <si>
    <t>※補助金の交付を受けて整備する物件を担保に供し、金融機関から融資を受ける場合は、本資料を添付すること。</t>
    <rPh sb="1" eb="4">
      <t>ホジョキン</t>
    </rPh>
    <rPh sb="5" eb="7">
      <t>コウフ</t>
    </rPh>
    <rPh sb="8" eb="9">
      <t>ウ</t>
    </rPh>
    <rPh sb="11" eb="13">
      <t>セイビ</t>
    </rPh>
    <rPh sb="15" eb="17">
      <t>ブッケン</t>
    </rPh>
    <rPh sb="18" eb="20">
      <t>タンポ</t>
    </rPh>
    <rPh sb="21" eb="22">
      <t>キョウ</t>
    </rPh>
    <rPh sb="24" eb="26">
      <t>キンユウ</t>
    </rPh>
    <rPh sb="26" eb="28">
      <t>キカン</t>
    </rPh>
    <rPh sb="30" eb="32">
      <t>ユウシ</t>
    </rPh>
    <rPh sb="33" eb="34">
      <t>ウ</t>
    </rPh>
    <rPh sb="36" eb="38">
      <t>バアイ</t>
    </rPh>
    <rPh sb="40" eb="41">
      <t>ホン</t>
    </rPh>
    <rPh sb="41" eb="43">
      <t>シリョウ</t>
    </rPh>
    <rPh sb="44" eb="46">
      <t>テンプ</t>
    </rPh>
    <phoneticPr fontId="6"/>
  </si>
  <si>
    <t>担当者
役職・氏名</t>
    <rPh sb="0" eb="3">
      <t>タントウシャ</t>
    </rPh>
    <rPh sb="4" eb="6">
      <t>ヤクショク</t>
    </rPh>
    <rPh sb="7" eb="9">
      <t>シメイ</t>
    </rPh>
    <phoneticPr fontId="13"/>
  </si>
  <si>
    <t>単位</t>
    <rPh sb="0" eb="2">
      <t>タンイ</t>
    </rPh>
    <phoneticPr fontId="6"/>
  </si>
  <si>
    <t>成果目標の内容</t>
    <rPh sb="0" eb="2">
      <t>セイカ</t>
    </rPh>
    <rPh sb="2" eb="4">
      <t>モクヒョウ</t>
    </rPh>
    <rPh sb="5" eb="7">
      <t>ナイヨウ</t>
    </rPh>
    <phoneticPr fontId="6"/>
  </si>
  <si>
    <t>Ａ</t>
    <phoneticPr fontId="6"/>
  </si>
  <si>
    <t>現状値</t>
    <rPh sb="0" eb="2">
      <t>ゲンジョウ</t>
    </rPh>
    <rPh sb="2" eb="3">
      <t>チ</t>
    </rPh>
    <phoneticPr fontId="6"/>
  </si>
  <si>
    <t>ｔ</t>
    <phoneticPr fontId="6"/>
  </si>
  <si>
    <t>（令和６年度）</t>
    <rPh sb="1" eb="3">
      <t>レイワ</t>
    </rPh>
    <rPh sb="4" eb="6">
      <t>ネンド</t>
    </rPh>
    <phoneticPr fontId="6"/>
  </si>
  <si>
    <t>目標値</t>
    <rPh sb="0" eb="3">
      <t>モクヒョウチ</t>
    </rPh>
    <phoneticPr fontId="6"/>
  </si>
  <si>
    <t>Ｂ</t>
    <phoneticPr fontId="6"/>
  </si>
  <si>
    <t>本事業で導入する農業機械・設備等により、以下のいずれかを達成する。</t>
    <rPh sb="0" eb="1">
      <t>ホン</t>
    </rPh>
    <rPh sb="1" eb="3">
      <t>ジギョウ</t>
    </rPh>
    <rPh sb="4" eb="6">
      <t>ドウニュウ</t>
    </rPh>
    <rPh sb="8" eb="10">
      <t>ノウギョウ</t>
    </rPh>
    <rPh sb="10" eb="12">
      <t>キカイ</t>
    </rPh>
    <rPh sb="13" eb="15">
      <t>セツビ</t>
    </rPh>
    <rPh sb="15" eb="16">
      <t>トウ</t>
    </rPh>
    <rPh sb="20" eb="22">
      <t>イカ</t>
    </rPh>
    <rPh sb="28" eb="30">
      <t>タッセイ</t>
    </rPh>
    <phoneticPr fontId="6"/>
  </si>
  <si>
    <t>燃油・資材等名：</t>
    <rPh sb="0" eb="2">
      <t>ネンユ</t>
    </rPh>
    <rPh sb="3" eb="5">
      <t>シザイ</t>
    </rPh>
    <rPh sb="5" eb="6">
      <t>トウ</t>
    </rPh>
    <rPh sb="6" eb="7">
      <t>メイ</t>
    </rPh>
    <phoneticPr fontId="6"/>
  </si>
  <si>
    <t>（単位を記入）</t>
    <rPh sb="1" eb="3">
      <t>タンイ</t>
    </rPh>
    <rPh sb="4" eb="6">
      <t>キニュウ</t>
    </rPh>
    <phoneticPr fontId="6"/>
  </si>
  <si>
    <t>対象作業名：</t>
    <rPh sb="0" eb="2">
      <t>タイショウ</t>
    </rPh>
    <rPh sb="2" eb="4">
      <t>サギョウ</t>
    </rPh>
    <rPh sb="4" eb="5">
      <t>メイ</t>
    </rPh>
    <phoneticPr fontId="6"/>
  </si>
  <si>
    <t>（令和３年度）</t>
    <rPh sb="1" eb="3">
      <t>レイワ</t>
    </rPh>
    <rPh sb="4" eb="6">
      <t>ネンド</t>
    </rPh>
    <phoneticPr fontId="6"/>
  </si>
  <si>
    <t>対象費用名：</t>
    <rPh sb="0" eb="2">
      <t>タイショウ</t>
    </rPh>
    <rPh sb="2" eb="4">
      <t>ヒヨウ</t>
    </rPh>
    <rPh sb="4" eb="5">
      <t>メイ</t>
    </rPh>
    <rPh sb="5" eb="6">
      <t>カメイ</t>
    </rPh>
    <phoneticPr fontId="6"/>
  </si>
  <si>
    <t>①労働時間の削減</t>
    <rPh sb="1" eb="3">
      <t>ロウドウ</t>
    </rPh>
    <rPh sb="3" eb="5">
      <t>ジカン</t>
    </rPh>
    <rPh sb="6" eb="8">
      <t>サクゲン</t>
    </rPh>
    <phoneticPr fontId="6"/>
  </si>
  <si>
    <t>②生産コストの削減</t>
    <rPh sb="1" eb="3">
      <t>セイサン</t>
    </rPh>
    <rPh sb="7" eb="9">
      <t>サクゲン</t>
    </rPh>
    <phoneticPr fontId="6"/>
  </si>
  <si>
    <t>対象費用名：</t>
    <rPh sb="0" eb="2">
      <t>タイショウ</t>
    </rPh>
    <rPh sb="2" eb="4">
      <t>ヒヨウ</t>
    </rPh>
    <rPh sb="4" eb="5">
      <t>メイ</t>
    </rPh>
    <phoneticPr fontId="6"/>
  </si>
  <si>
    <t>（３）果樹の作業効率向上タイプ</t>
    <rPh sb="3" eb="5">
      <t>カジュ</t>
    </rPh>
    <rPh sb="6" eb="8">
      <t>サギョウ</t>
    </rPh>
    <rPh sb="8" eb="10">
      <t>コウリツ</t>
    </rPh>
    <rPh sb="10" eb="12">
      <t>コウジョウ</t>
    </rPh>
    <phoneticPr fontId="6"/>
  </si>
  <si>
    <t>（４）地域資源活用促進タイプ</t>
    <rPh sb="3" eb="5">
      <t>チイキ</t>
    </rPh>
    <rPh sb="5" eb="7">
      <t>シゲン</t>
    </rPh>
    <rPh sb="7" eb="9">
      <t>カツヨウ</t>
    </rPh>
    <rPh sb="9" eb="11">
      <t>ソクシン</t>
    </rPh>
    <phoneticPr fontId="6"/>
  </si>
  <si>
    <t>堆肥等をペレットや粒状に加工する機械等を導入する場合</t>
    <rPh sb="0" eb="2">
      <t>タイヒ</t>
    </rPh>
    <rPh sb="2" eb="3">
      <t>トウ</t>
    </rPh>
    <rPh sb="9" eb="11">
      <t>ツブジョウ</t>
    </rPh>
    <rPh sb="12" eb="14">
      <t>カコウ</t>
    </rPh>
    <rPh sb="16" eb="18">
      <t>キカイ</t>
    </rPh>
    <rPh sb="18" eb="19">
      <t>トウ</t>
    </rPh>
    <rPh sb="20" eb="22">
      <t>ドウニュウ</t>
    </rPh>
    <rPh sb="24" eb="26">
      <t>バアイ</t>
    </rPh>
    <phoneticPr fontId="6"/>
  </si>
  <si>
    <t>堆肥散布機等を導入する場合、堆肥等の活用促進により以下のいずれかの目標を達成する。</t>
    <rPh sb="0" eb="2">
      <t>タイヒ</t>
    </rPh>
    <rPh sb="2" eb="4">
      <t>サンプ</t>
    </rPh>
    <rPh sb="4" eb="5">
      <t>キ</t>
    </rPh>
    <rPh sb="5" eb="6">
      <t>トウ</t>
    </rPh>
    <rPh sb="7" eb="9">
      <t>ドウニュウ</t>
    </rPh>
    <rPh sb="11" eb="13">
      <t>バアイ</t>
    </rPh>
    <rPh sb="14" eb="16">
      <t>タイヒ</t>
    </rPh>
    <rPh sb="16" eb="17">
      <t>トウ</t>
    </rPh>
    <rPh sb="18" eb="20">
      <t>カツヨウ</t>
    </rPh>
    <rPh sb="20" eb="22">
      <t>ソクシン</t>
    </rPh>
    <rPh sb="25" eb="27">
      <t>イカ</t>
    </rPh>
    <rPh sb="33" eb="35">
      <t>モクヒョウ</t>
    </rPh>
    <rPh sb="36" eb="38">
      <t>タッセイ</t>
    </rPh>
    <phoneticPr fontId="6"/>
  </si>
  <si>
    <t>※導入する機械の種類に応じて、Ａ又はＢの目標を設定すること。（Ｂは①～②のうちひとつを選択）</t>
    <rPh sb="1" eb="3">
      <t>ドウニュウ</t>
    </rPh>
    <rPh sb="5" eb="7">
      <t>キカイ</t>
    </rPh>
    <rPh sb="8" eb="10">
      <t>シュルイ</t>
    </rPh>
    <rPh sb="11" eb="12">
      <t>オウ</t>
    </rPh>
    <rPh sb="16" eb="17">
      <t>マタ</t>
    </rPh>
    <rPh sb="20" eb="22">
      <t>モクヒョウ</t>
    </rPh>
    <rPh sb="23" eb="25">
      <t>セッテイ</t>
    </rPh>
    <rPh sb="43" eb="45">
      <t>センタク</t>
    </rPh>
    <phoneticPr fontId="6"/>
  </si>
  <si>
    <t>該当するもの全てに丸</t>
    <rPh sb="0" eb="2">
      <t>ガイトウ</t>
    </rPh>
    <rPh sb="6" eb="7">
      <t>スベ</t>
    </rPh>
    <rPh sb="9" eb="10">
      <t>マル</t>
    </rPh>
    <phoneticPr fontId="6"/>
  </si>
  <si>
    <t>※複数市町村にまたがる場合は、最も面積が大きい市町村名</t>
    <rPh sb="1" eb="3">
      <t>フクスウ</t>
    </rPh>
    <rPh sb="3" eb="6">
      <t>シチョウソン</t>
    </rPh>
    <rPh sb="11" eb="13">
      <t>バアイ</t>
    </rPh>
    <rPh sb="15" eb="16">
      <t>モット</t>
    </rPh>
    <rPh sb="17" eb="19">
      <t>メンセキ</t>
    </rPh>
    <rPh sb="20" eb="21">
      <t>オオ</t>
    </rPh>
    <rPh sb="23" eb="27">
      <t>シチョウソンメイ</t>
    </rPh>
    <phoneticPr fontId="6"/>
  </si>
  <si>
    <t>農地の所在市町村</t>
    <rPh sb="0" eb="2">
      <t>ノウチ</t>
    </rPh>
    <rPh sb="3" eb="5">
      <t>ショザイ</t>
    </rPh>
    <rPh sb="5" eb="8">
      <t>シチョウソン</t>
    </rPh>
    <phoneticPr fontId="6"/>
  </si>
  <si>
    <r>
      <rPr>
        <b/>
        <sz val="20"/>
        <color theme="1"/>
        <rFont val="ＭＳ Ｐゴシック"/>
        <family val="3"/>
        <charset val="128"/>
      </rPr>
      <t>現状の経営面積</t>
    </r>
    <r>
      <rPr>
        <b/>
        <sz val="18"/>
        <color theme="1"/>
        <rFont val="ＭＳ Ｐゴシック"/>
        <family val="3"/>
        <charset val="128"/>
      </rPr>
      <t>（令和３年度）</t>
    </r>
    <rPh sb="0" eb="2">
      <t>ゲンジョウ</t>
    </rPh>
    <rPh sb="3" eb="5">
      <t>ケイエイ</t>
    </rPh>
    <rPh sb="5" eb="7">
      <t>メンセキ</t>
    </rPh>
    <rPh sb="8" eb="10">
      <t>レイワ</t>
    </rPh>
    <rPh sb="11" eb="13">
      <t>ネンド</t>
    </rPh>
    <phoneticPr fontId="6"/>
  </si>
  <si>
    <r>
      <rPr>
        <b/>
        <sz val="20"/>
        <color theme="1"/>
        <rFont val="ＭＳ Ｐゴシック"/>
        <family val="3"/>
        <charset val="128"/>
      </rPr>
      <t>目標の経営面積</t>
    </r>
    <r>
      <rPr>
        <b/>
        <sz val="18"/>
        <color theme="1"/>
        <rFont val="ＭＳ Ｐゴシック"/>
        <family val="3"/>
        <charset val="128"/>
      </rPr>
      <t>（令和６年度）</t>
    </r>
    <rPh sb="0" eb="2">
      <t>モクヒョウ</t>
    </rPh>
    <rPh sb="3" eb="5">
      <t>ケイエイ</t>
    </rPh>
    <rPh sb="5" eb="7">
      <t>メンセキ</t>
    </rPh>
    <rPh sb="8" eb="10">
      <t>レイワ</t>
    </rPh>
    <rPh sb="11" eb="13">
      <t>ネンド</t>
    </rPh>
    <phoneticPr fontId="6"/>
  </si>
  <si>
    <t>※要望する機械に関連する品目について、全て記載</t>
    <rPh sb="1" eb="3">
      <t>ヨウボウ</t>
    </rPh>
    <rPh sb="5" eb="7">
      <t>キカイ</t>
    </rPh>
    <rPh sb="8" eb="10">
      <t>カンレン</t>
    </rPh>
    <rPh sb="12" eb="14">
      <t>ヒンモク</t>
    </rPh>
    <rPh sb="19" eb="20">
      <t>スベ</t>
    </rPh>
    <rPh sb="21" eb="23">
      <t>キサイ</t>
    </rPh>
    <phoneticPr fontId="6"/>
  </si>
  <si>
    <t>品目名</t>
    <rPh sb="0" eb="2">
      <t>ヒンモク</t>
    </rPh>
    <rPh sb="2" eb="3">
      <t>メイ</t>
    </rPh>
    <phoneticPr fontId="6"/>
  </si>
  <si>
    <t>※経営面積はha単位とし、小数点第１位（施設園芸の場合は第２位）まで記入してください。
　また、要望する機械に関連する品目についての面積のみ記入してください。
（例：水稲と露地野菜の複合経営において、水稲用の機械を要望する場合、水稲面積のみ記入）</t>
    <rPh sb="1" eb="3">
      <t>ケイエイ</t>
    </rPh>
    <rPh sb="3" eb="5">
      <t>メンセキ</t>
    </rPh>
    <rPh sb="8" eb="10">
      <t>タンイ</t>
    </rPh>
    <rPh sb="13" eb="16">
      <t>ショウスウテン</t>
    </rPh>
    <rPh sb="16" eb="17">
      <t>ダイ</t>
    </rPh>
    <rPh sb="18" eb="19">
      <t>イ</t>
    </rPh>
    <rPh sb="20" eb="22">
      <t>シセツ</t>
    </rPh>
    <rPh sb="22" eb="24">
      <t>エンゲイ</t>
    </rPh>
    <rPh sb="25" eb="27">
      <t>バアイ</t>
    </rPh>
    <rPh sb="28" eb="29">
      <t>ダイ</t>
    </rPh>
    <rPh sb="30" eb="31">
      <t>イ</t>
    </rPh>
    <rPh sb="34" eb="36">
      <t>キニュウ</t>
    </rPh>
    <rPh sb="48" eb="50">
      <t>ヨウボウ</t>
    </rPh>
    <rPh sb="52" eb="54">
      <t>キカイ</t>
    </rPh>
    <rPh sb="55" eb="57">
      <t>カンレン</t>
    </rPh>
    <rPh sb="59" eb="61">
      <t>ヒンモク</t>
    </rPh>
    <rPh sb="66" eb="68">
      <t>メンセキ</t>
    </rPh>
    <rPh sb="70" eb="72">
      <t>キニュウ</t>
    </rPh>
    <rPh sb="81" eb="82">
      <t>レイ</t>
    </rPh>
    <rPh sb="83" eb="85">
      <t>スイトウ</t>
    </rPh>
    <rPh sb="86" eb="88">
      <t>ロジ</t>
    </rPh>
    <rPh sb="88" eb="90">
      <t>ヤサイ</t>
    </rPh>
    <rPh sb="91" eb="93">
      <t>フクゴウ</t>
    </rPh>
    <rPh sb="93" eb="95">
      <t>ケイエイ</t>
    </rPh>
    <rPh sb="100" eb="102">
      <t>スイトウ</t>
    </rPh>
    <rPh sb="102" eb="103">
      <t>ヨウ</t>
    </rPh>
    <rPh sb="104" eb="106">
      <t>キカイ</t>
    </rPh>
    <rPh sb="107" eb="109">
      <t>ヨウボウ</t>
    </rPh>
    <rPh sb="111" eb="113">
      <t>バアイ</t>
    </rPh>
    <rPh sb="114" eb="116">
      <t>スイトウ</t>
    </rPh>
    <rPh sb="116" eb="118">
      <t>メンセキ</t>
    </rPh>
    <rPh sb="120" eb="122">
      <t>キニュウ</t>
    </rPh>
    <phoneticPr fontId="6"/>
  </si>
  <si>
    <t>完了予定年月日
（機械の納入予定日、
又は設備等の引渡し予定日）</t>
    <rPh sb="0" eb="2">
      <t>カンリョウ</t>
    </rPh>
    <rPh sb="2" eb="4">
      <t>ヨテイ</t>
    </rPh>
    <rPh sb="4" eb="7">
      <t>ネンガッピ</t>
    </rPh>
    <rPh sb="9" eb="11">
      <t>キカイ</t>
    </rPh>
    <rPh sb="12" eb="14">
      <t>ノウニュウ</t>
    </rPh>
    <rPh sb="14" eb="17">
      <t>ヨテイビ</t>
    </rPh>
    <rPh sb="19" eb="20">
      <t>マタ</t>
    </rPh>
    <rPh sb="21" eb="23">
      <t>セツビ</t>
    </rPh>
    <rPh sb="23" eb="24">
      <t>トウ</t>
    </rPh>
    <rPh sb="25" eb="27">
      <t>ヒキワタ</t>
    </rPh>
    <rPh sb="28" eb="31">
      <t>ヨテイビ</t>
    </rPh>
    <phoneticPr fontId="6"/>
  </si>
  <si>
    <t>（５）稲わら有効利用促進タイプ</t>
    <rPh sb="3" eb="4">
      <t>イナ</t>
    </rPh>
    <rPh sb="6" eb="8">
      <t>ユウコウ</t>
    </rPh>
    <rPh sb="8" eb="10">
      <t>リヨウ</t>
    </rPh>
    <rPh sb="10" eb="12">
      <t>ソクシン</t>
    </rPh>
    <phoneticPr fontId="6"/>
  </si>
  <si>
    <t>（６）県産飼料作物安定供給タイプ</t>
    <rPh sb="3" eb="5">
      <t>ケンサン</t>
    </rPh>
    <rPh sb="5" eb="7">
      <t>シリョウ</t>
    </rPh>
    <rPh sb="7" eb="9">
      <t>サクモツ</t>
    </rPh>
    <rPh sb="9" eb="11">
      <t>アンテイ</t>
    </rPh>
    <rPh sb="11" eb="13">
      <t>キョウキュウ</t>
    </rPh>
    <phoneticPr fontId="6"/>
  </si>
  <si>
    <t>（７）県産野菜等供給力強靱化タイプ</t>
    <rPh sb="3" eb="5">
      <t>ケンサン</t>
    </rPh>
    <rPh sb="5" eb="7">
      <t>ヤサイ</t>
    </rPh>
    <rPh sb="7" eb="8">
      <t>トウ</t>
    </rPh>
    <rPh sb="8" eb="11">
      <t>キョウキュウリョク</t>
    </rPh>
    <rPh sb="11" eb="14">
      <t>キョウジンカ</t>
    </rPh>
    <phoneticPr fontId="6"/>
  </si>
  <si>
    <t>現状面積
（ha）</t>
    <rPh sb="0" eb="2">
      <t>ゲンジョウ</t>
    </rPh>
    <rPh sb="2" eb="4">
      <t>メンセキ</t>
    </rPh>
    <phoneticPr fontId="6"/>
  </si>
  <si>
    <t>ふりがな</t>
    <phoneticPr fontId="13"/>
  </si>
  <si>
    <t>青森　太郎</t>
    <rPh sb="0" eb="2">
      <t>アオモリ</t>
    </rPh>
    <rPh sb="3" eb="5">
      <t>タロウ</t>
    </rPh>
    <phoneticPr fontId="6"/>
  </si>
  <si>
    <t>あおもり　たろう</t>
    <phoneticPr fontId="6"/>
  </si>
  <si>
    <t>－</t>
    <phoneticPr fontId="6"/>
  </si>
  <si>
    <t>青森市長島１－１－１</t>
    <rPh sb="0" eb="3">
      <t>アオモリシ</t>
    </rPh>
    <rPh sb="3" eb="5">
      <t>ナガシマ</t>
    </rPh>
    <phoneticPr fontId="6"/>
  </si>
  <si>
    <t>～～～@～～～～</t>
    <phoneticPr fontId="6"/>
  </si>
  <si>
    <t>０１７－７２２－１１１１</t>
    <phoneticPr fontId="6"/>
  </si>
  <si>
    <t>青森市</t>
    <rPh sb="0" eb="3">
      <t>アオモリシ</t>
    </rPh>
    <phoneticPr fontId="6"/>
  </si>
  <si>
    <t>水稲</t>
    <rPh sb="0" eb="2">
      <t>スイトウ</t>
    </rPh>
    <phoneticPr fontId="6"/>
  </si>
  <si>
    <t>農薬散布用ドローン（散布幅～m)　１台</t>
    <rPh sb="0" eb="2">
      <t>ノウヤク</t>
    </rPh>
    <rPh sb="2" eb="4">
      <t>サンプ</t>
    </rPh>
    <rPh sb="4" eb="5">
      <t>ヨウ</t>
    </rPh>
    <rPh sb="10" eb="12">
      <t>サンプ</t>
    </rPh>
    <rPh sb="12" eb="13">
      <t>ハバ</t>
    </rPh>
    <rPh sb="18" eb="19">
      <t>ダイ</t>
    </rPh>
    <phoneticPr fontId="6"/>
  </si>
  <si>
    <t>令和５年３月１５日</t>
    <rPh sb="0" eb="2">
      <t>レイワ</t>
    </rPh>
    <rPh sb="3" eb="4">
      <t>ネン</t>
    </rPh>
    <rPh sb="5" eb="6">
      <t>ガツ</t>
    </rPh>
    <rPh sb="8" eb="9">
      <t>ニチ</t>
    </rPh>
    <phoneticPr fontId="6"/>
  </si>
  <si>
    <t>〒030-8570</t>
    <phoneticPr fontId="6"/>
  </si>
  <si>
    <t>別紙（第11号様式関係）</t>
    <rPh sb="0" eb="2">
      <t>ベッシ</t>
    </rPh>
    <rPh sb="3" eb="4">
      <t>ダイ</t>
    </rPh>
    <rPh sb="6" eb="7">
      <t>ゴウ</t>
    </rPh>
    <rPh sb="7" eb="9">
      <t>ヨウシキ</t>
    </rPh>
    <rPh sb="9" eb="11">
      <t>カンケイ</t>
    </rPh>
    <phoneticPr fontId="6"/>
  </si>
  <si>
    <t>３　事業実施実績</t>
    <rPh sb="2" eb="4">
      <t>ジギョウ</t>
    </rPh>
    <rPh sb="4" eb="6">
      <t>ジッシ</t>
    </rPh>
    <rPh sb="6" eb="8">
      <t>ジッセキ</t>
    </rPh>
    <phoneticPr fontId="6"/>
  </si>
  <si>
    <t>日付</t>
    <rPh sb="0" eb="2">
      <t>ヒヅケ</t>
    </rPh>
    <phoneticPr fontId="6"/>
  </si>
  <si>
    <t>手続等名</t>
    <rPh sb="0" eb="2">
      <t>テツヅキ</t>
    </rPh>
    <rPh sb="2" eb="3">
      <t>トウ</t>
    </rPh>
    <rPh sb="3" eb="4">
      <t>メイ</t>
    </rPh>
    <phoneticPr fontId="6"/>
  </si>
  <si>
    <t>要望の受付</t>
    <rPh sb="0" eb="2">
      <t>ヨウボウ</t>
    </rPh>
    <rPh sb="3" eb="5">
      <t>ウケツケ</t>
    </rPh>
    <phoneticPr fontId="6"/>
  </si>
  <si>
    <t>採択結果通知</t>
    <rPh sb="0" eb="2">
      <t>サイタク</t>
    </rPh>
    <rPh sb="2" eb="4">
      <t>ケッカ</t>
    </rPh>
    <rPh sb="4" eb="6">
      <t>ツウチ</t>
    </rPh>
    <phoneticPr fontId="6"/>
  </si>
  <si>
    <t>令和４年度農林水産関連原油・原材料価格高騰等対策事業要望の手続確認表</t>
    <rPh sb="29" eb="31">
      <t>テツヅキ</t>
    </rPh>
    <rPh sb="31" eb="34">
      <t>カクニンヒョウ</t>
    </rPh>
    <phoneticPr fontId="6"/>
  </si>
  <si>
    <t>交付申請</t>
    <rPh sb="0" eb="2">
      <t>コウフ</t>
    </rPh>
    <rPh sb="2" eb="4">
      <t>シンセイ</t>
    </rPh>
    <phoneticPr fontId="6"/>
  </si>
  <si>
    <t>交付決定</t>
    <rPh sb="0" eb="2">
      <t>コウフ</t>
    </rPh>
    <rPh sb="2" eb="4">
      <t>ケッテイ</t>
    </rPh>
    <phoneticPr fontId="6"/>
  </si>
  <si>
    <t>変更交付申請</t>
    <rPh sb="0" eb="2">
      <t>ヘンコウ</t>
    </rPh>
    <rPh sb="2" eb="4">
      <t>コウフ</t>
    </rPh>
    <rPh sb="4" eb="6">
      <t>シンセイ</t>
    </rPh>
    <phoneticPr fontId="6"/>
  </si>
  <si>
    <t>変更交付決定</t>
    <rPh sb="0" eb="2">
      <t>ヘンコウ</t>
    </rPh>
    <rPh sb="2" eb="4">
      <t>コウフ</t>
    </rPh>
    <rPh sb="4" eb="6">
      <t>ケッテイ</t>
    </rPh>
    <phoneticPr fontId="6"/>
  </si>
  <si>
    <t>遂行状況報告（12月末時点）</t>
    <rPh sb="0" eb="2">
      <t>スイコウ</t>
    </rPh>
    <rPh sb="2" eb="4">
      <t>ジョウキョウ</t>
    </rPh>
    <rPh sb="4" eb="6">
      <t>ホウコク</t>
    </rPh>
    <rPh sb="9" eb="10">
      <t>ガツ</t>
    </rPh>
    <rPh sb="10" eb="11">
      <t>マツ</t>
    </rPh>
    <rPh sb="11" eb="13">
      <t>ジテン</t>
    </rPh>
    <phoneticPr fontId="6"/>
  </si>
  <si>
    <t>着手日</t>
    <rPh sb="0" eb="2">
      <t>チャクシュ</t>
    </rPh>
    <rPh sb="2" eb="3">
      <t>ビ</t>
    </rPh>
    <phoneticPr fontId="6"/>
  </si>
  <si>
    <t>概要等</t>
    <rPh sb="0" eb="2">
      <t>ガイヨウ</t>
    </rPh>
    <rPh sb="2" eb="3">
      <t>トウ</t>
    </rPh>
    <phoneticPr fontId="6"/>
  </si>
  <si>
    <t>完了日</t>
    <rPh sb="0" eb="3">
      <t>カンリョウビ</t>
    </rPh>
    <phoneticPr fontId="6"/>
  </si>
  <si>
    <t>実績報告</t>
    <rPh sb="0" eb="2">
      <t>ジッセキ</t>
    </rPh>
    <rPh sb="2" eb="4">
      <t>ホウコク</t>
    </rPh>
    <phoneticPr fontId="6"/>
  </si>
  <si>
    <t>確認検査</t>
    <rPh sb="0" eb="2">
      <t>カクニン</t>
    </rPh>
    <rPh sb="2" eb="4">
      <t>ケンサ</t>
    </rPh>
    <phoneticPr fontId="6"/>
  </si>
  <si>
    <t>請求書受付日</t>
    <rPh sb="0" eb="3">
      <t>セイキュウショ</t>
    </rPh>
    <rPh sb="3" eb="5">
      <t>ウケツケ</t>
    </rPh>
    <rPh sb="5" eb="6">
      <t>ビ</t>
    </rPh>
    <phoneticPr fontId="6"/>
  </si>
  <si>
    <t>支払日</t>
    <rPh sb="0" eb="2">
      <t>シハラ</t>
    </rPh>
    <rPh sb="2" eb="3">
      <t>ビ</t>
    </rPh>
    <phoneticPr fontId="6"/>
  </si>
  <si>
    <t>事業主体名：</t>
    <rPh sb="0" eb="2">
      <t>ジギョウ</t>
    </rPh>
    <rPh sb="2" eb="4">
      <t>シュタイ</t>
    </rPh>
    <rPh sb="4" eb="5">
      <t>メイ</t>
    </rPh>
    <phoneticPr fontId="6"/>
  </si>
  <si>
    <t>導入場所
（市町村、番地等）</t>
    <rPh sb="0" eb="2">
      <t>ドウニュウ</t>
    </rPh>
    <rPh sb="2" eb="4">
      <t>バショ</t>
    </rPh>
    <rPh sb="6" eb="9">
      <t>シチョウソン</t>
    </rPh>
    <rPh sb="10" eb="12">
      <t>バンチ</t>
    </rPh>
    <rPh sb="12" eb="13">
      <t>トウ</t>
    </rPh>
    <phoneticPr fontId="6"/>
  </si>
  <si>
    <t>取得時期</t>
    <rPh sb="0" eb="2">
      <t>シュトク</t>
    </rPh>
    <rPh sb="2" eb="4">
      <t>ジキ</t>
    </rPh>
    <phoneticPr fontId="6"/>
  </si>
  <si>
    <t>（２）事業実施場所等</t>
    <rPh sb="3" eb="5">
      <t>ジギョウ</t>
    </rPh>
    <rPh sb="5" eb="7">
      <t>ジッシ</t>
    </rPh>
    <rPh sb="7" eb="9">
      <t>バショ</t>
    </rPh>
    <rPh sb="9" eb="10">
      <t>トウ</t>
    </rPh>
    <phoneticPr fontId="6"/>
  </si>
  <si>
    <t>増減率(%)
（b）/（a）</t>
    <rPh sb="0" eb="3">
      <t>ゾウゲンリツ</t>
    </rPh>
    <phoneticPr fontId="6"/>
  </si>
  <si>
    <t>７　事業完了年月日</t>
    <rPh sb="2" eb="4">
      <t>ジギョウ</t>
    </rPh>
    <rPh sb="4" eb="6">
      <t>カンリョウ</t>
    </rPh>
    <rPh sb="6" eb="9">
      <t>ネンガッピ</t>
    </rPh>
    <phoneticPr fontId="6"/>
  </si>
  <si>
    <t>補助金の交付を受けて整備した物件を担保に供し、金融機関から融資を受けた場合の融資の内容</t>
    <rPh sb="0" eb="3">
      <t>ホジョキン</t>
    </rPh>
    <rPh sb="4" eb="6">
      <t>コウフ</t>
    </rPh>
    <rPh sb="7" eb="8">
      <t>ウ</t>
    </rPh>
    <rPh sb="10" eb="12">
      <t>セイビ</t>
    </rPh>
    <rPh sb="14" eb="16">
      <t>ブッケン</t>
    </rPh>
    <rPh sb="17" eb="19">
      <t>タンポ</t>
    </rPh>
    <rPh sb="20" eb="21">
      <t>キョウ</t>
    </rPh>
    <rPh sb="23" eb="25">
      <t>キンユウ</t>
    </rPh>
    <rPh sb="25" eb="27">
      <t>キカン</t>
    </rPh>
    <rPh sb="29" eb="31">
      <t>ユウシ</t>
    </rPh>
    <rPh sb="32" eb="33">
      <t>ウ</t>
    </rPh>
    <rPh sb="35" eb="37">
      <t>バアイ</t>
    </rPh>
    <rPh sb="38" eb="40">
      <t>ユウシ</t>
    </rPh>
    <rPh sb="41" eb="43">
      <t>ナイヨウ</t>
    </rPh>
    <phoneticPr fontId="6"/>
  </si>
  <si>
    <t>融資を受けた金額
（円）</t>
    <rPh sb="0" eb="2">
      <t>ユウシ</t>
    </rPh>
    <rPh sb="3" eb="4">
      <t>ウ</t>
    </rPh>
    <rPh sb="6" eb="8">
      <t>キンガク</t>
    </rPh>
    <rPh sb="10" eb="11">
      <t>エン</t>
    </rPh>
    <phoneticPr fontId="6"/>
  </si>
  <si>
    <t>８　収支精算</t>
    <rPh sb="2" eb="4">
      <t>シュウシ</t>
    </rPh>
    <rPh sb="4" eb="6">
      <t>セイサン</t>
    </rPh>
    <phoneticPr fontId="6"/>
  </si>
  <si>
    <t>本年度精算額
（円）</t>
    <rPh sb="0" eb="3">
      <t>ホンネンド</t>
    </rPh>
    <rPh sb="3" eb="6">
      <t>セイサンガク</t>
    </rPh>
    <rPh sb="8" eb="9">
      <t>エン</t>
    </rPh>
    <phoneticPr fontId="6"/>
  </si>
  <si>
    <t>動力噴霧器１台</t>
    <rPh sb="0" eb="2">
      <t>ドウリョク</t>
    </rPh>
    <rPh sb="2" eb="5">
      <t>フンムキ</t>
    </rPh>
    <rPh sb="6" eb="7">
      <t>ダイ</t>
    </rPh>
    <phoneticPr fontId="6"/>
  </si>
  <si>
    <t>増減率</t>
    <rPh sb="0" eb="3">
      <t>ゾウゲンリツ</t>
    </rPh>
    <phoneticPr fontId="6"/>
  </si>
  <si>
    <t>（％）</t>
  </si>
  <si>
    <t>（％）</t>
    <phoneticPr fontId="6"/>
  </si>
  <si>
    <t>t</t>
    <phoneticPr fontId="6"/>
  </si>
  <si>
    <t>円/10a</t>
    <rPh sb="0" eb="1">
      <t>エン</t>
    </rPh>
    <phoneticPr fontId="6"/>
  </si>
  <si>
    <t>（２）経営規模拡大タイプ</t>
    <rPh sb="3" eb="5">
      <t>ケイエイ</t>
    </rPh>
    <rPh sb="5" eb="7">
      <t>キボ</t>
    </rPh>
    <rPh sb="7" eb="9">
      <t>カクダイ</t>
    </rPh>
    <phoneticPr fontId="6"/>
  </si>
  <si>
    <t>本事業で導入する農業機械・設備等により、以下のいずれかに取り組むこと。</t>
    <rPh sb="0" eb="1">
      <t>ホン</t>
    </rPh>
    <rPh sb="1" eb="3">
      <t>ジギョウ</t>
    </rPh>
    <rPh sb="4" eb="6">
      <t>ドウニュウ</t>
    </rPh>
    <rPh sb="8" eb="10">
      <t>ノウギョウ</t>
    </rPh>
    <rPh sb="10" eb="12">
      <t>キカイ</t>
    </rPh>
    <rPh sb="13" eb="15">
      <t>セツビ</t>
    </rPh>
    <rPh sb="15" eb="16">
      <t>トウ</t>
    </rPh>
    <rPh sb="20" eb="22">
      <t>イカ</t>
    </rPh>
    <rPh sb="28" eb="29">
      <t>ト</t>
    </rPh>
    <rPh sb="30" eb="31">
      <t>ク</t>
    </rPh>
    <phoneticPr fontId="6"/>
  </si>
  <si>
    <t>労働時間の削減</t>
    <rPh sb="0" eb="2">
      <t>ロウドウ</t>
    </rPh>
    <rPh sb="2" eb="4">
      <t>ジカン</t>
    </rPh>
    <rPh sb="5" eb="7">
      <t>サクゲン</t>
    </rPh>
    <phoneticPr fontId="6"/>
  </si>
  <si>
    <t>生産コストの削減</t>
    <rPh sb="0" eb="2">
      <t>セイサン</t>
    </rPh>
    <rPh sb="6" eb="8">
      <t>サクゲン</t>
    </rPh>
    <phoneticPr fontId="6"/>
  </si>
  <si>
    <t>Ｃ</t>
    <phoneticPr fontId="6"/>
  </si>
  <si>
    <t>※Ａ～Ｃのうちひとつを選択し、目標設定すること。</t>
    <rPh sb="11" eb="13">
      <t>センタク</t>
    </rPh>
    <rPh sb="15" eb="17">
      <t>モクヒョウ</t>
    </rPh>
    <rPh sb="17" eb="19">
      <t>セッテイ</t>
    </rPh>
    <phoneticPr fontId="6"/>
  </si>
  <si>
    <t>燃油・資材等の使用量の削減</t>
    <rPh sb="0" eb="2">
      <t>ネンユ</t>
    </rPh>
    <rPh sb="3" eb="5">
      <t>シザイ</t>
    </rPh>
    <rPh sb="5" eb="6">
      <t>トウ</t>
    </rPh>
    <rPh sb="7" eb="10">
      <t>シヨウリョウ</t>
    </rPh>
    <rPh sb="11" eb="13">
      <t>サクゲン</t>
    </rPh>
    <phoneticPr fontId="6"/>
  </si>
  <si>
    <t>チェック欄</t>
    <rPh sb="4" eb="5">
      <t>ラン</t>
    </rPh>
    <phoneticPr fontId="6"/>
  </si>
  <si>
    <t>概要</t>
    <rPh sb="0" eb="2">
      <t>ガイヨウ</t>
    </rPh>
    <phoneticPr fontId="6"/>
  </si>
  <si>
    <t>１　添付資料一覧</t>
    <rPh sb="2" eb="4">
      <t>テンプ</t>
    </rPh>
    <rPh sb="4" eb="6">
      <t>シリョウ</t>
    </rPh>
    <rPh sb="6" eb="8">
      <t>イチラン</t>
    </rPh>
    <phoneticPr fontId="6"/>
  </si>
  <si>
    <t>要望する機械等の能力が確認できる資料</t>
    <rPh sb="0" eb="2">
      <t>ヨウボウ</t>
    </rPh>
    <rPh sb="4" eb="6">
      <t>キカイ</t>
    </rPh>
    <rPh sb="6" eb="7">
      <t>トウ</t>
    </rPh>
    <rPh sb="8" eb="10">
      <t>ノウリョク</t>
    </rPh>
    <rPh sb="11" eb="13">
      <t>カクニン</t>
    </rPh>
    <rPh sb="16" eb="18">
      <t>シリョウ</t>
    </rPh>
    <phoneticPr fontId="6"/>
  </si>
  <si>
    <t>農地台帳等の写し</t>
    <rPh sb="0" eb="2">
      <t>ノウチ</t>
    </rPh>
    <rPh sb="2" eb="4">
      <t>ダイチョウ</t>
    </rPh>
    <rPh sb="4" eb="5">
      <t>トウ</t>
    </rPh>
    <rPh sb="6" eb="7">
      <t>ウツ</t>
    </rPh>
    <phoneticPr fontId="6"/>
  </si>
  <si>
    <t>経営面積が確認できる資料</t>
    <rPh sb="0" eb="2">
      <t>ケイエイ</t>
    </rPh>
    <rPh sb="2" eb="4">
      <t>メンセキ</t>
    </rPh>
    <rPh sb="5" eb="7">
      <t>カクニン</t>
    </rPh>
    <rPh sb="10" eb="12">
      <t>シリョウ</t>
    </rPh>
    <phoneticPr fontId="6"/>
  </si>
  <si>
    <t>資料等名</t>
    <rPh sb="0" eb="2">
      <t>シリョウ</t>
    </rPh>
    <rPh sb="2" eb="3">
      <t>トウ</t>
    </rPh>
    <rPh sb="3" eb="4">
      <t>メイ</t>
    </rPh>
    <phoneticPr fontId="6"/>
  </si>
  <si>
    <t>成果目標の現状値に係る根拠資料</t>
    <rPh sb="0" eb="2">
      <t>セイカ</t>
    </rPh>
    <rPh sb="2" eb="4">
      <t>モクヒョウ</t>
    </rPh>
    <rPh sb="5" eb="7">
      <t>ゲンジョウ</t>
    </rPh>
    <rPh sb="7" eb="8">
      <t>チ</t>
    </rPh>
    <rPh sb="9" eb="10">
      <t>カカ</t>
    </rPh>
    <rPh sb="11" eb="13">
      <t>コンキョ</t>
    </rPh>
    <rPh sb="13" eb="15">
      <t>シリョウ</t>
    </rPh>
    <phoneticPr fontId="6"/>
  </si>
  <si>
    <t>（１）農作物の省エネルギー、省力・低コスト技術導入タイプ</t>
    <rPh sb="3" eb="6">
      <t>ノウサクモツ</t>
    </rPh>
    <rPh sb="4" eb="6">
      <t>サクモツ</t>
    </rPh>
    <rPh sb="7" eb="8">
      <t>ショウ</t>
    </rPh>
    <rPh sb="14" eb="16">
      <t>ショウリョク</t>
    </rPh>
    <rPh sb="17" eb="18">
      <t>テイ</t>
    </rPh>
    <rPh sb="21" eb="23">
      <t>ギジュツ</t>
    </rPh>
    <rPh sb="23" eb="25">
      <t>ドウニュウ</t>
    </rPh>
    <phoneticPr fontId="6"/>
  </si>
  <si>
    <t>２．経営規模拡大タイプ</t>
    <rPh sb="2" eb="4">
      <t>ケイエイ</t>
    </rPh>
    <rPh sb="4" eb="6">
      <t>キボ</t>
    </rPh>
    <rPh sb="6" eb="8">
      <t>カクダイ</t>
    </rPh>
    <phoneticPr fontId="6"/>
  </si>
  <si>
    <t>農産物の省エネルギー、省力・低コスト技術導入タイプ</t>
    <phoneticPr fontId="6"/>
  </si>
  <si>
    <t>経営規模拡大タイプ</t>
    <phoneticPr fontId="6"/>
  </si>
  <si>
    <t>要望する事業タイプ
（１～７のいずれかの
番号を記入）</t>
    <rPh sb="0" eb="2">
      <t>ヨウボウ</t>
    </rPh>
    <rPh sb="4" eb="6">
      <t>ジギョウ</t>
    </rPh>
    <rPh sb="21" eb="23">
      <t>バンゴウ</t>
    </rPh>
    <rPh sb="24" eb="26">
      <t>キニュウ</t>
    </rPh>
    <phoneticPr fontId="6"/>
  </si>
  <si>
    <t>要望する機械・設備等
（機械等名、能力、台数等）</t>
    <rPh sb="0" eb="2">
      <t>ヨウボウ</t>
    </rPh>
    <rPh sb="4" eb="6">
      <t>キカイ</t>
    </rPh>
    <rPh sb="7" eb="9">
      <t>セツビ</t>
    </rPh>
    <rPh sb="9" eb="10">
      <t>トウ</t>
    </rPh>
    <rPh sb="12" eb="14">
      <t>キカイ</t>
    </rPh>
    <rPh sb="14" eb="15">
      <t>トウ</t>
    </rPh>
    <rPh sb="15" eb="16">
      <t>メイ</t>
    </rPh>
    <rPh sb="17" eb="19">
      <t>ノウリョク</t>
    </rPh>
    <rPh sb="20" eb="22">
      <t>ダイスウ</t>
    </rPh>
    <rPh sb="22" eb="23">
      <t>トウ</t>
    </rPh>
    <phoneticPr fontId="6"/>
  </si>
  <si>
    <t>既存機械等の状況
（要望する機械と同種の既存機械
について、能力や台数等）</t>
    <rPh sb="0" eb="2">
      <t>キゾン</t>
    </rPh>
    <rPh sb="2" eb="4">
      <t>キカイ</t>
    </rPh>
    <rPh sb="4" eb="5">
      <t>トウ</t>
    </rPh>
    <rPh sb="6" eb="8">
      <t>ジョウキョウ</t>
    </rPh>
    <rPh sb="10" eb="12">
      <t>ヨウボウ</t>
    </rPh>
    <rPh sb="14" eb="16">
      <t>キカイ</t>
    </rPh>
    <rPh sb="17" eb="19">
      <t>ドウシュ</t>
    </rPh>
    <rPh sb="20" eb="22">
      <t>キゾン</t>
    </rPh>
    <rPh sb="22" eb="24">
      <t>キカイ</t>
    </rPh>
    <rPh sb="30" eb="32">
      <t>ノウリョク</t>
    </rPh>
    <rPh sb="33" eb="35">
      <t>ダイスウ</t>
    </rPh>
    <rPh sb="35" eb="36">
      <t>トウ</t>
    </rPh>
    <phoneticPr fontId="6"/>
  </si>
  <si>
    <t>事業費
（税抜き金額を記入）</t>
    <rPh sb="0" eb="3">
      <t>ジギョウヒ</t>
    </rPh>
    <rPh sb="5" eb="7">
      <t>ゼイヌ</t>
    </rPh>
    <rPh sb="8" eb="10">
      <t>キンガク</t>
    </rPh>
    <rPh sb="11" eb="13">
      <t>キニュウ</t>
    </rPh>
    <phoneticPr fontId="6"/>
  </si>
  <si>
    <t>補助金要望額
（事業費の２分の１以内、
千円未満切捨て）</t>
    <rPh sb="0" eb="3">
      <t>ホジョキン</t>
    </rPh>
    <rPh sb="3" eb="5">
      <t>ヨウボウ</t>
    </rPh>
    <rPh sb="5" eb="6">
      <t>ガク</t>
    </rPh>
    <rPh sb="8" eb="11">
      <t>ジギョウヒ</t>
    </rPh>
    <rPh sb="13" eb="14">
      <t>ブン</t>
    </rPh>
    <rPh sb="16" eb="18">
      <t>イナイ</t>
    </rPh>
    <rPh sb="20" eb="22">
      <t>センエン</t>
    </rPh>
    <rPh sb="22" eb="24">
      <t>ミマン</t>
    </rPh>
    <rPh sb="24" eb="26">
      <t>キリス</t>
    </rPh>
    <phoneticPr fontId="6"/>
  </si>
  <si>
    <t>機械のカタログ又は
設備等の設計書等
（コピー可）</t>
    <rPh sb="0" eb="2">
      <t>キカイ</t>
    </rPh>
    <rPh sb="7" eb="8">
      <t>マタ</t>
    </rPh>
    <rPh sb="10" eb="12">
      <t>セツビ</t>
    </rPh>
    <rPh sb="12" eb="13">
      <t>トウ</t>
    </rPh>
    <rPh sb="14" eb="17">
      <t>セッケイショ</t>
    </rPh>
    <rPh sb="17" eb="18">
      <t>トウ</t>
    </rPh>
    <rPh sb="23" eb="24">
      <t>カ</t>
    </rPh>
    <phoneticPr fontId="6"/>
  </si>
  <si>
    <t>農薬散布</t>
    <rPh sb="0" eb="2">
      <t>ノウヤク</t>
    </rPh>
    <rPh sb="2" eb="4">
      <t>サンプ</t>
    </rPh>
    <phoneticPr fontId="6"/>
  </si>
  <si>
    <t>※目標年度の経営規模と比較して過大な能力の機械は補助対象となりません。
　過大な能力であると見込まれる場合は、別途、聞き取り等で詳細を確認します。</t>
    <rPh sb="1" eb="3">
      <t>モクヒョウ</t>
    </rPh>
    <rPh sb="3" eb="5">
      <t>ネンド</t>
    </rPh>
    <rPh sb="6" eb="8">
      <t>ケイエイ</t>
    </rPh>
    <rPh sb="8" eb="10">
      <t>キボ</t>
    </rPh>
    <rPh sb="11" eb="13">
      <t>ヒカク</t>
    </rPh>
    <rPh sb="15" eb="17">
      <t>カダイ</t>
    </rPh>
    <rPh sb="18" eb="20">
      <t>ノウリョク</t>
    </rPh>
    <rPh sb="21" eb="23">
      <t>キカイ</t>
    </rPh>
    <rPh sb="24" eb="26">
      <t>ホジョ</t>
    </rPh>
    <rPh sb="26" eb="28">
      <t>タイショウ</t>
    </rPh>
    <rPh sb="37" eb="39">
      <t>カダイ</t>
    </rPh>
    <rPh sb="40" eb="42">
      <t>ノウリョク</t>
    </rPh>
    <rPh sb="46" eb="48">
      <t>ミコ</t>
    </rPh>
    <rPh sb="51" eb="53">
      <t>バアイ</t>
    </rPh>
    <rPh sb="55" eb="57">
      <t>ベット</t>
    </rPh>
    <rPh sb="58" eb="59">
      <t>キ</t>
    </rPh>
    <rPh sb="60" eb="61">
      <t>ト</t>
    </rPh>
    <rPh sb="62" eb="63">
      <t>トウ</t>
    </rPh>
    <rPh sb="64" eb="66">
      <t>ショウサイ</t>
    </rPh>
    <rPh sb="67" eb="69">
      <t>カクニン</t>
    </rPh>
    <phoneticPr fontId="6"/>
  </si>
  <si>
    <t>B</t>
    <phoneticPr fontId="6"/>
  </si>
  <si>
    <t>要望する機械等の金額が確認できる資料
※採択となった場合、事業費の節減のために、改めて３者以上の見積り合わせ又は入札を行っていただく必要があります。</t>
    <rPh sb="0" eb="2">
      <t>ヨウボウ</t>
    </rPh>
    <rPh sb="4" eb="6">
      <t>キカイ</t>
    </rPh>
    <rPh sb="6" eb="7">
      <t>トウ</t>
    </rPh>
    <rPh sb="8" eb="10">
      <t>キンガク</t>
    </rPh>
    <rPh sb="11" eb="13">
      <t>カクニン</t>
    </rPh>
    <rPh sb="16" eb="18">
      <t>シリョウ</t>
    </rPh>
    <rPh sb="20" eb="22">
      <t>サイタク</t>
    </rPh>
    <rPh sb="26" eb="28">
      <t>バアイ</t>
    </rPh>
    <rPh sb="29" eb="32">
      <t>ジギョウヒ</t>
    </rPh>
    <rPh sb="33" eb="35">
      <t>セツゲン</t>
    </rPh>
    <rPh sb="40" eb="41">
      <t>アラタ</t>
    </rPh>
    <rPh sb="44" eb="45">
      <t>シャ</t>
    </rPh>
    <rPh sb="45" eb="47">
      <t>イジョウ</t>
    </rPh>
    <rPh sb="48" eb="50">
      <t>ミツモ</t>
    </rPh>
    <rPh sb="51" eb="52">
      <t>ア</t>
    </rPh>
    <rPh sb="54" eb="55">
      <t>マタ</t>
    </rPh>
    <rPh sb="56" eb="58">
      <t>ニュウサツ</t>
    </rPh>
    <rPh sb="59" eb="60">
      <t>オコナ</t>
    </rPh>
    <rPh sb="66" eb="68">
      <t>ヒツヨウ</t>
    </rPh>
    <phoneticPr fontId="6"/>
  </si>
  <si>
    <t>見積書等の写し</t>
    <rPh sb="0" eb="3">
      <t>ミツモリショ</t>
    </rPh>
    <rPh sb="3" eb="4">
      <t>トウ</t>
    </rPh>
    <rPh sb="5" eb="6">
      <t>ウツ</t>
    </rPh>
    <phoneticPr fontId="6"/>
  </si>
  <si>
    <t>目標１</t>
    <rPh sb="0" eb="2">
      <t>モクヒョウ</t>
    </rPh>
    <phoneticPr fontId="6"/>
  </si>
  <si>
    <t>目標２</t>
    <rPh sb="0" eb="2">
      <t>モクヒョウ</t>
    </rPh>
    <phoneticPr fontId="6"/>
  </si>
  <si>
    <t>タイプ</t>
    <phoneticPr fontId="6"/>
  </si>
  <si>
    <t>目標</t>
    <rPh sb="0" eb="2">
      <t>モクヒョウ</t>
    </rPh>
    <phoneticPr fontId="6"/>
  </si>
  <si>
    <t>燃油・資材等の使用量の削減</t>
  </si>
  <si>
    <t>労働時間の削減</t>
  </si>
  <si>
    <t>生産コストの削減</t>
  </si>
  <si>
    <t>経営面積拡大</t>
    <phoneticPr fontId="6"/>
  </si>
  <si>
    <t>果樹の生産量増加</t>
    <phoneticPr fontId="6"/>
  </si>
  <si>
    <t>果樹の経営面積を維持又は拡大</t>
  </si>
  <si>
    <t>堆肥等の県内出荷数量増加</t>
    <phoneticPr fontId="6"/>
  </si>
  <si>
    <t>化学肥料の使用量低減</t>
    <phoneticPr fontId="6"/>
  </si>
  <si>
    <t>堆肥等の散布面積増加</t>
    <phoneticPr fontId="6"/>
  </si>
  <si>
    <t>子実とうもろこしの作付け面積増加</t>
    <phoneticPr fontId="6"/>
  </si>
  <si>
    <t>牧草及び飼料用とうもろこしの作付け面積、又はサイレージ生産量増加</t>
    <phoneticPr fontId="6"/>
  </si>
  <si>
    <t>対象農産物等の供給量増加</t>
    <phoneticPr fontId="6"/>
  </si>
  <si>
    <t>成果目標１</t>
    <rPh sb="0" eb="2">
      <t>セイカ</t>
    </rPh>
    <rPh sb="2" eb="4">
      <t>モクヒョウ</t>
    </rPh>
    <phoneticPr fontId="6"/>
  </si>
  <si>
    <t>成果目標２</t>
    <rPh sb="0" eb="2">
      <t>セイカ</t>
    </rPh>
    <rPh sb="2" eb="4">
      <t>モクヒョウ</t>
    </rPh>
    <phoneticPr fontId="6"/>
  </si>
  <si>
    <t>現状値</t>
    <rPh sb="0" eb="2">
      <t>ゲンジョウ</t>
    </rPh>
    <rPh sb="2" eb="3">
      <t>チ</t>
    </rPh>
    <phoneticPr fontId="6"/>
  </si>
  <si>
    <t>目標値</t>
    <rPh sb="0" eb="3">
      <t>モクヒョウチ</t>
    </rPh>
    <phoneticPr fontId="6"/>
  </si>
  <si>
    <t>増減率</t>
    <rPh sb="0" eb="3">
      <t>ゾウゲンリツ</t>
    </rPh>
    <phoneticPr fontId="6"/>
  </si>
  <si>
    <t>－</t>
    <phoneticPr fontId="6"/>
  </si>
  <si>
    <t>作付け面積を令和３年度と比較して増加させる</t>
    <rPh sb="0" eb="2">
      <t>サクツ</t>
    </rPh>
    <rPh sb="3" eb="5">
      <t>メンセキ</t>
    </rPh>
    <rPh sb="6" eb="8">
      <t>レイワ</t>
    </rPh>
    <rPh sb="9" eb="11">
      <t>ネンド</t>
    </rPh>
    <rPh sb="12" eb="14">
      <t>ヒカク</t>
    </rPh>
    <rPh sb="16" eb="18">
      <t>ゾウカ</t>
    </rPh>
    <phoneticPr fontId="6"/>
  </si>
  <si>
    <t>対象作物</t>
    <rPh sb="0" eb="2">
      <t>タイショウ</t>
    </rPh>
    <rPh sb="2" eb="4">
      <t>サクモツ</t>
    </rPh>
    <phoneticPr fontId="6"/>
  </si>
  <si>
    <t>ha 又は t</t>
    <rPh sb="3" eb="4">
      <t>マタ</t>
    </rPh>
    <phoneticPr fontId="6"/>
  </si>
  <si>
    <t>※１　目標年度において生産量の全て（自ら飼養する家畜に給与するものを除く）を契約取引する計画を策定すること</t>
    <rPh sb="18" eb="19">
      <t>ミズカ</t>
    </rPh>
    <rPh sb="20" eb="22">
      <t>シヨウ</t>
    </rPh>
    <rPh sb="24" eb="26">
      <t>カチク</t>
    </rPh>
    <rPh sb="27" eb="29">
      <t>キュウヨ</t>
    </rPh>
    <rPh sb="34" eb="35">
      <t>ノゾ</t>
    </rPh>
    <rPh sb="44" eb="46">
      <t>ケイカク</t>
    </rPh>
    <rPh sb="47" eb="49">
      <t>サクテイ</t>
    </rPh>
    <phoneticPr fontId="6"/>
  </si>
  <si>
    <t>※２　本事業で導入した農業機械・施設等により、生産コストの削減を図ること</t>
    <rPh sb="3" eb="4">
      <t>ホン</t>
    </rPh>
    <rPh sb="4" eb="6">
      <t>ジギョウ</t>
    </rPh>
    <rPh sb="7" eb="9">
      <t>ドウニュウ</t>
    </rPh>
    <rPh sb="11" eb="13">
      <t>ノウギョウ</t>
    </rPh>
    <rPh sb="13" eb="15">
      <t>キカイ</t>
    </rPh>
    <rPh sb="16" eb="18">
      <t>シセツ</t>
    </rPh>
    <rPh sb="18" eb="19">
      <t>トウ</t>
    </rPh>
    <rPh sb="23" eb="25">
      <t>セイサン</t>
    </rPh>
    <rPh sb="29" eb="31">
      <t>サクゲン</t>
    </rPh>
    <rPh sb="32" eb="33">
      <t>ハカ</t>
    </rPh>
    <phoneticPr fontId="6"/>
  </si>
  <si>
    <t>※３　サイレージとは、バンカーサイロで生産したものをいう</t>
    <rPh sb="19" eb="21">
      <t>セイサン</t>
    </rPh>
    <phoneticPr fontId="6"/>
  </si>
  <si>
    <t>対象作物名</t>
    <rPh sb="4" eb="5">
      <t>メイ</t>
    </rPh>
    <phoneticPr fontId="6"/>
  </si>
  <si>
    <t>牧草又は青刈りとうもろこしの作付面積、若しくは、バンカーサイロによるサイレージ生産量を令和３年度と比較して増加させる</t>
    <rPh sb="0" eb="2">
      <t>ボクソウ</t>
    </rPh>
    <rPh sb="2" eb="3">
      <t>マタ</t>
    </rPh>
    <rPh sb="4" eb="6">
      <t>アオガ</t>
    </rPh>
    <rPh sb="19" eb="20">
      <t>モ</t>
    </rPh>
    <rPh sb="39" eb="42">
      <t>セイサンリョウ</t>
    </rPh>
    <rPh sb="49" eb="51">
      <t>ヒカク</t>
    </rPh>
    <phoneticPr fontId="6"/>
  </si>
  <si>
    <t>その他</t>
    <rPh sb="2" eb="3">
      <t>タ</t>
    </rPh>
    <phoneticPr fontId="6"/>
  </si>
  <si>
    <t>←目標がひとつの場合は、２行目は削除</t>
    <rPh sb="1" eb="3">
      <t>モクヒョウ</t>
    </rPh>
    <rPh sb="8" eb="10">
      <t>バアイ</t>
    </rPh>
    <rPh sb="13" eb="15">
      <t>ギョウメ</t>
    </rPh>
    <rPh sb="16" eb="18">
      <t>サクジョ</t>
    </rPh>
    <phoneticPr fontId="6"/>
  </si>
  <si>
    <t>（10）共同利用機械設備の場合、①管理運営規程等、②収支計画</t>
    <rPh sb="4" eb="6">
      <t>キョウドウ</t>
    </rPh>
    <rPh sb="6" eb="8">
      <t>リヨウ</t>
    </rPh>
    <rPh sb="8" eb="10">
      <t>キカイ</t>
    </rPh>
    <rPh sb="10" eb="12">
      <t>セツビ</t>
    </rPh>
    <rPh sb="13" eb="15">
      <t>バアイ</t>
    </rPh>
    <rPh sb="17" eb="19">
      <t>カンリ</t>
    </rPh>
    <rPh sb="19" eb="21">
      <t>ウンエイ</t>
    </rPh>
    <rPh sb="21" eb="23">
      <t>キテイ</t>
    </rPh>
    <rPh sb="23" eb="24">
      <t>トウ</t>
    </rPh>
    <rPh sb="26" eb="28">
      <t>シュウシ</t>
    </rPh>
    <rPh sb="28" eb="30">
      <t>ケイカク</t>
    </rPh>
    <phoneticPr fontId="6"/>
  </si>
  <si>
    <t>代表者
役職・氏名</t>
    <rPh sb="0" eb="3">
      <t>ダイヒョウシャ</t>
    </rPh>
    <rPh sb="4" eb="6">
      <t>ヤクショク</t>
    </rPh>
    <rPh sb="7" eb="9">
      <t>シメイ</t>
    </rPh>
    <phoneticPr fontId="13"/>
  </si>
  <si>
    <t>設定した成果目標の現状値が確認できる資料
（成果目標は、本要望書の３～４ページに記載してください。）
※選択した成果目標の内容によって、必要となる資料は異なります。作業日誌や確定申告書の写し等が想定されます。</t>
    <rPh sb="0" eb="2">
      <t>セッテイ</t>
    </rPh>
    <rPh sb="4" eb="6">
      <t>セイカ</t>
    </rPh>
    <rPh sb="6" eb="8">
      <t>モクヒョウ</t>
    </rPh>
    <rPh sb="9" eb="11">
      <t>ゲンジョウ</t>
    </rPh>
    <rPh sb="11" eb="12">
      <t>チ</t>
    </rPh>
    <rPh sb="13" eb="15">
      <t>カクニン</t>
    </rPh>
    <rPh sb="18" eb="20">
      <t>シリョウ</t>
    </rPh>
    <rPh sb="22" eb="24">
      <t>セイカ</t>
    </rPh>
    <rPh sb="24" eb="26">
      <t>モクヒョウ</t>
    </rPh>
    <rPh sb="28" eb="29">
      <t>ホン</t>
    </rPh>
    <rPh sb="29" eb="32">
      <t>ヨウボウショ</t>
    </rPh>
    <rPh sb="40" eb="42">
      <t>キサイ</t>
    </rPh>
    <rPh sb="52" eb="54">
      <t>センタク</t>
    </rPh>
    <rPh sb="56" eb="58">
      <t>セイカ</t>
    </rPh>
    <rPh sb="58" eb="60">
      <t>モクヒョウ</t>
    </rPh>
    <rPh sb="61" eb="63">
      <t>ナイヨウ</t>
    </rPh>
    <rPh sb="68" eb="70">
      <t>ヒツヨウ</t>
    </rPh>
    <rPh sb="73" eb="75">
      <t>シリョウ</t>
    </rPh>
    <rPh sb="76" eb="77">
      <t>コト</t>
    </rPh>
    <rPh sb="82" eb="84">
      <t>サギョウ</t>
    </rPh>
    <rPh sb="84" eb="86">
      <t>ニッシ</t>
    </rPh>
    <rPh sb="87" eb="89">
      <t>カクテイ</t>
    </rPh>
    <rPh sb="89" eb="92">
      <t>シンコクショ</t>
    </rPh>
    <rPh sb="93" eb="94">
      <t>ウツ</t>
    </rPh>
    <rPh sb="95" eb="96">
      <t>トウ</t>
    </rPh>
    <rPh sb="97" eb="99">
      <t>ソウテイ</t>
    </rPh>
    <phoneticPr fontId="6"/>
  </si>
  <si>
    <t>通し番号</t>
    <rPh sb="0" eb="1">
      <t>トオ</t>
    </rPh>
    <rPh sb="2" eb="4">
      <t>バンゴウ</t>
    </rPh>
    <phoneticPr fontId="6"/>
  </si>
  <si>
    <t>集計用（数式が入っているので変更しないでください）</t>
    <rPh sb="0" eb="2">
      <t>シュウケイ</t>
    </rPh>
    <rPh sb="2" eb="3">
      <t>ヨウ</t>
    </rPh>
    <rPh sb="4" eb="6">
      <t>スウシキ</t>
    </rPh>
    <rPh sb="7" eb="8">
      <t>ハイ</t>
    </rPh>
    <rPh sb="14" eb="16">
      <t>ヘンコウ</t>
    </rPh>
    <phoneticPr fontId="6"/>
  </si>
  <si>
    <t>県から指示があった場合は、追加資料を提出することに同意する。</t>
    <rPh sb="0" eb="1">
      <t>ケン</t>
    </rPh>
    <rPh sb="3" eb="5">
      <t>シジ</t>
    </rPh>
    <rPh sb="9" eb="11">
      <t>バアイ</t>
    </rPh>
    <rPh sb="13" eb="15">
      <t>ツイカ</t>
    </rPh>
    <rPh sb="15" eb="17">
      <t>シリョウ</t>
    </rPh>
    <rPh sb="18" eb="20">
      <t>テイシュツ</t>
    </rPh>
    <rPh sb="25" eb="27">
      <t>ドウイ</t>
    </rPh>
    <phoneticPr fontId="6"/>
  </si>
  <si>
    <t>※導入する機械等の種類に応じて、Ａ又はＢの目標を設定すること。</t>
    <rPh sb="1" eb="3">
      <t>ドウニュウ</t>
    </rPh>
    <rPh sb="5" eb="7">
      <t>キカイ</t>
    </rPh>
    <rPh sb="7" eb="8">
      <t>トウ</t>
    </rPh>
    <rPh sb="9" eb="11">
      <t>シュルイ</t>
    </rPh>
    <rPh sb="12" eb="13">
      <t>オウ</t>
    </rPh>
    <rPh sb="17" eb="18">
      <t>マタ</t>
    </rPh>
    <rPh sb="21" eb="23">
      <t>モクヒョウ</t>
    </rPh>
    <rPh sb="24" eb="26">
      <t>セッテイ</t>
    </rPh>
    <phoneticPr fontId="6"/>
  </si>
  <si>
    <t>※ＡとＢの両方について目標設定すること。</t>
    <rPh sb="5" eb="7">
      <t>リョウホウ</t>
    </rPh>
    <rPh sb="11" eb="13">
      <t>モクヒョウ</t>
    </rPh>
    <rPh sb="13" eb="15">
      <t>セッテイ</t>
    </rPh>
    <phoneticPr fontId="6"/>
  </si>
  <si>
    <t>（Ｂは①～②のうちひとつを選択。果樹の場合は、Aは①～②のうちひとつを選択。）</t>
  </si>
  <si>
    <t>【記入例】
ドローンの導入により、農薬散布時間を削減する。</t>
    <rPh sb="1" eb="3">
      <t>キニュウ</t>
    </rPh>
    <rPh sb="3" eb="4">
      <t>レイ</t>
    </rPh>
    <rPh sb="11" eb="13">
      <t>ドウニュウ</t>
    </rPh>
    <rPh sb="17" eb="19">
      <t>ノウヤク</t>
    </rPh>
    <rPh sb="19" eb="21">
      <t>サンプ</t>
    </rPh>
    <rPh sb="21" eb="23">
      <t>ジカン</t>
    </rPh>
    <rPh sb="24" eb="26">
      <t>サクゲン</t>
    </rPh>
    <phoneticPr fontId="6"/>
  </si>
  <si>
    <t>【記入例】
作業日誌により確認する。
目標値はカタログから算出した。</t>
    <rPh sb="1" eb="3">
      <t>キニュウ</t>
    </rPh>
    <rPh sb="3" eb="4">
      <t>レイ</t>
    </rPh>
    <rPh sb="6" eb="8">
      <t>サギョウ</t>
    </rPh>
    <rPh sb="8" eb="10">
      <t>ニッシ</t>
    </rPh>
    <rPh sb="13" eb="15">
      <t>カクニン</t>
    </rPh>
    <rPh sb="19" eb="22">
      <t>モクヒョウチ</t>
    </rPh>
    <rPh sb="29" eb="31">
      <t>サンシュツ</t>
    </rPh>
    <phoneticPr fontId="6"/>
  </si>
  <si>
    <t>令和４年度農林水産関連原油・原材料価格高騰等対策事業要望の集計表</t>
    <rPh sb="29" eb="31">
      <t>シュウケイ</t>
    </rPh>
    <rPh sb="31" eb="32">
      <t>ヒョウ</t>
    </rPh>
    <phoneticPr fontId="6"/>
  </si>
  <si>
    <t>t</t>
    <phoneticPr fontId="6"/>
  </si>
  <si>
    <t xml:space="preserve"> ※選択していない事業タイプについては記入不要です。</t>
    <rPh sb="2" eb="4">
      <t>センタク</t>
    </rPh>
    <rPh sb="9" eb="11">
      <t>ジギョウ</t>
    </rPh>
    <rPh sb="19" eb="21">
      <t>キニュウ</t>
    </rPh>
    <rPh sb="21" eb="23">
      <t>フヨウ</t>
    </rPh>
    <phoneticPr fontId="6"/>
  </si>
  <si>
    <t>　　選択した事業タイプについて、以下により成果目標を設定してください。</t>
    <rPh sb="2" eb="4">
      <t>センタク</t>
    </rPh>
    <rPh sb="6" eb="8">
      <t>ジギョウ</t>
    </rPh>
    <rPh sb="16" eb="18">
      <t>イカ</t>
    </rPh>
    <rPh sb="21" eb="23">
      <t>セイカ</t>
    </rPh>
    <rPh sb="23" eb="25">
      <t>モクヒョウ</t>
    </rPh>
    <rPh sb="26" eb="28">
      <t>セッテイ</t>
    </rPh>
    <phoneticPr fontId="6"/>
  </si>
  <si>
    <t>①経営面積を２ha（施設栽培は10％、果樹は５％）以上拡大</t>
    <rPh sb="1" eb="3">
      <t>ケイエイ</t>
    </rPh>
    <rPh sb="3" eb="5">
      <t>メンセキ</t>
    </rPh>
    <rPh sb="10" eb="12">
      <t>シセツ</t>
    </rPh>
    <rPh sb="12" eb="14">
      <t>サイバイ</t>
    </rPh>
    <rPh sb="19" eb="21">
      <t>カジュ</t>
    </rPh>
    <rPh sb="25" eb="27">
      <t>イジョウ</t>
    </rPh>
    <rPh sb="27" eb="29">
      <t>カクダイ</t>
    </rPh>
    <phoneticPr fontId="6"/>
  </si>
  <si>
    <t>②果樹の生産量の増加</t>
    <rPh sb="1" eb="3">
      <t>カジュ</t>
    </rPh>
    <rPh sb="4" eb="7">
      <t>セイサンリョウ</t>
    </rPh>
    <rPh sb="8" eb="10">
      <t>ゾウカ</t>
    </rPh>
    <phoneticPr fontId="6"/>
  </si>
  <si>
    <t>堆肥等の県内出荷数量の10％以上増加</t>
    <rPh sb="0" eb="2">
      <t>タイヒ</t>
    </rPh>
    <rPh sb="2" eb="3">
      <t>トウ</t>
    </rPh>
    <rPh sb="4" eb="6">
      <t>ケンナイ</t>
    </rPh>
    <rPh sb="6" eb="8">
      <t>シュッカ</t>
    </rPh>
    <rPh sb="8" eb="10">
      <t>スウリョウ</t>
    </rPh>
    <rPh sb="14" eb="16">
      <t>イジョウ</t>
    </rPh>
    <rPh sb="16" eb="18">
      <t>ゾウカ</t>
    </rPh>
    <phoneticPr fontId="6"/>
  </si>
  <si>
    <t>①化学肥料の使用量の10％以上低減</t>
    <rPh sb="1" eb="3">
      <t>カガク</t>
    </rPh>
    <rPh sb="3" eb="5">
      <t>ヒリョウ</t>
    </rPh>
    <rPh sb="6" eb="9">
      <t>シヨウリョウ</t>
    </rPh>
    <rPh sb="13" eb="15">
      <t>イジョウ</t>
    </rPh>
    <rPh sb="15" eb="17">
      <t>テイゲン</t>
    </rPh>
    <phoneticPr fontId="6"/>
  </si>
  <si>
    <t>②堆肥等の散布面積の10％以上増加</t>
    <rPh sb="1" eb="3">
      <t>タイヒ</t>
    </rPh>
    <rPh sb="3" eb="4">
      <t>トウ</t>
    </rPh>
    <rPh sb="5" eb="7">
      <t>サンプ</t>
    </rPh>
    <rPh sb="7" eb="9">
      <t>メンセキ</t>
    </rPh>
    <rPh sb="13" eb="15">
      <t>イジョウ</t>
    </rPh>
    <rPh sb="15" eb="17">
      <t>ゾウカ</t>
    </rPh>
    <phoneticPr fontId="6"/>
  </si>
  <si>
    <r>
      <t xml:space="preserve">子実用とうもろこしの供給量の増加
</t>
    </r>
    <r>
      <rPr>
        <b/>
        <sz val="16"/>
        <color theme="1"/>
        <rFont val="ＭＳ Ｐゴシック"/>
        <family val="3"/>
        <charset val="128"/>
      </rPr>
      <t>※ただし、目標年度において生産量の全て（自己の経営に給与するものは除く）を契約取引とすること</t>
    </r>
    <rPh sb="0" eb="1">
      <t>コ</t>
    </rPh>
    <rPh sb="1" eb="2">
      <t>ミ</t>
    </rPh>
    <rPh sb="2" eb="3">
      <t>ヨウ</t>
    </rPh>
    <rPh sb="10" eb="13">
      <t>キョウキュウリョウ</t>
    </rPh>
    <rPh sb="14" eb="16">
      <t>ゾウカ</t>
    </rPh>
    <rPh sb="22" eb="24">
      <t>モクヒョウ</t>
    </rPh>
    <rPh sb="24" eb="26">
      <t>ネンド</t>
    </rPh>
    <rPh sb="30" eb="33">
      <t>セイサンリョウ</t>
    </rPh>
    <rPh sb="34" eb="35">
      <t>スベ</t>
    </rPh>
    <rPh sb="37" eb="39">
      <t>ジコ</t>
    </rPh>
    <rPh sb="40" eb="42">
      <t>ケイエイ</t>
    </rPh>
    <rPh sb="43" eb="45">
      <t>キュウヨ</t>
    </rPh>
    <rPh sb="50" eb="51">
      <t>ノゾ</t>
    </rPh>
    <rPh sb="54" eb="56">
      <t>ケイヤク</t>
    </rPh>
    <rPh sb="56" eb="58">
      <t>トリヒキ</t>
    </rPh>
    <phoneticPr fontId="6"/>
  </si>
  <si>
    <r>
      <t xml:space="preserve">牧草又は青刈りとうもろこしのサイレージ生産量（バンカーサイロで生産したものに限る）の増加
</t>
    </r>
    <r>
      <rPr>
        <b/>
        <sz val="16"/>
        <color theme="1"/>
        <rFont val="ＭＳ Ｐゴシック"/>
        <family val="3"/>
        <charset val="128"/>
      </rPr>
      <t>※ただし、目標年度において生産量の全て（自己の経営に給与するものは除く）を契約取引とすること</t>
    </r>
    <rPh sb="0" eb="2">
      <t>ボクソウ</t>
    </rPh>
    <rPh sb="2" eb="3">
      <t>マタ</t>
    </rPh>
    <rPh sb="4" eb="6">
      <t>アオガ</t>
    </rPh>
    <rPh sb="19" eb="21">
      <t>セイサン</t>
    </rPh>
    <rPh sb="21" eb="22">
      <t>リョウ</t>
    </rPh>
    <rPh sb="31" eb="33">
      <t>セイサン</t>
    </rPh>
    <rPh sb="38" eb="39">
      <t>カギ</t>
    </rPh>
    <rPh sb="42" eb="44">
      <t>ゾウカ</t>
    </rPh>
    <phoneticPr fontId="6"/>
  </si>
  <si>
    <r>
      <t xml:space="preserve">対象農産物等の供給量の増加
</t>
    </r>
    <r>
      <rPr>
        <b/>
        <sz val="16"/>
        <color theme="1"/>
        <rFont val="ＭＳ Ｐゴシック"/>
        <family val="3"/>
        <charset val="128"/>
      </rPr>
      <t>※ただし、目標年度において全供給量のうち、概ね５割を契約取引、概ね２割は加工・業務用に仕向けること</t>
    </r>
    <rPh sb="0" eb="2">
      <t>タイショウ</t>
    </rPh>
    <rPh sb="2" eb="5">
      <t>ノウサンブツ</t>
    </rPh>
    <rPh sb="5" eb="6">
      <t>トウ</t>
    </rPh>
    <rPh sb="7" eb="10">
      <t>キョウキュウリョウ</t>
    </rPh>
    <rPh sb="11" eb="13">
      <t>ゾウカ</t>
    </rPh>
    <rPh sb="19" eb="21">
      <t>モクヒョウ</t>
    </rPh>
    <rPh sb="21" eb="23">
      <t>ネンド</t>
    </rPh>
    <rPh sb="27" eb="28">
      <t>ゼン</t>
    </rPh>
    <rPh sb="28" eb="31">
      <t>キョウキュウリョウ</t>
    </rPh>
    <rPh sb="35" eb="36">
      <t>オオム</t>
    </rPh>
    <rPh sb="38" eb="39">
      <t>ワリ</t>
    </rPh>
    <rPh sb="40" eb="42">
      <t>ケイヤク</t>
    </rPh>
    <rPh sb="42" eb="44">
      <t>トリヒキ</t>
    </rPh>
    <rPh sb="45" eb="46">
      <t>オオム</t>
    </rPh>
    <rPh sb="48" eb="49">
      <t>ワリ</t>
    </rPh>
    <rPh sb="50" eb="52">
      <t>カコウ</t>
    </rPh>
    <rPh sb="53" eb="56">
      <t>ギョウムヨウ</t>
    </rPh>
    <rPh sb="57" eb="59">
      <t>シム</t>
    </rPh>
    <phoneticPr fontId="6"/>
  </si>
  <si>
    <t>※電子メールで提出する際に、ファイル容量等の関係で添付できない資料がある場合は、県に御相談ください。</t>
    <rPh sb="1" eb="3">
      <t>デンシ</t>
    </rPh>
    <rPh sb="7" eb="9">
      <t>テイシュツ</t>
    </rPh>
    <rPh sb="11" eb="12">
      <t>サイ</t>
    </rPh>
    <rPh sb="18" eb="20">
      <t>ヨウリョウ</t>
    </rPh>
    <rPh sb="20" eb="21">
      <t>トウ</t>
    </rPh>
    <rPh sb="22" eb="24">
      <t>カンケイ</t>
    </rPh>
    <rPh sb="25" eb="27">
      <t>テンプ</t>
    </rPh>
    <rPh sb="31" eb="33">
      <t>シリョウ</t>
    </rPh>
    <rPh sb="36" eb="38">
      <t>バアイ</t>
    </rPh>
    <rPh sb="40" eb="41">
      <t>ケン</t>
    </rPh>
    <rPh sb="42" eb="45">
      <t>ゴソウダン</t>
    </rPh>
    <phoneticPr fontId="6"/>
  </si>
  <si>
    <t>又はそれに準じた取組の実践、及び農業共済、農業経営収入保険、園芸施設共済事業、損害保険事業、その他農業関係の保険への積極的な加入に努めるために実施する内容について記載すること。</t>
    <rPh sb="16" eb="18">
      <t>ノウギョウ</t>
    </rPh>
    <rPh sb="18" eb="20">
      <t>キョウサイ</t>
    </rPh>
    <rPh sb="21" eb="23">
      <t>ノウギョウ</t>
    </rPh>
    <rPh sb="23" eb="25">
      <t>ケイエイ</t>
    </rPh>
    <rPh sb="25" eb="27">
      <t>シュウニュウ</t>
    </rPh>
    <rPh sb="27" eb="29">
      <t>ホケン</t>
    </rPh>
    <rPh sb="30" eb="32">
      <t>エンゲイ</t>
    </rPh>
    <rPh sb="32" eb="34">
      <t>シセツ</t>
    </rPh>
    <rPh sb="34" eb="36">
      <t>キョウサイ</t>
    </rPh>
    <rPh sb="36" eb="38">
      <t>ジギョウ</t>
    </rPh>
    <rPh sb="39" eb="41">
      <t>ソンガイ</t>
    </rPh>
    <rPh sb="41" eb="43">
      <t>ホケン</t>
    </rPh>
    <rPh sb="43" eb="45">
      <t>ジギョウ</t>
    </rPh>
    <rPh sb="48" eb="49">
      <t>タ</t>
    </rPh>
    <rPh sb="49" eb="51">
      <t>ノウギョウ</t>
    </rPh>
    <rPh sb="51" eb="53">
      <t>カンケイ</t>
    </rPh>
    <rPh sb="54" eb="56">
      <t>ホケン</t>
    </rPh>
    <rPh sb="58" eb="61">
      <t>セッキョクテキ</t>
    </rPh>
    <rPh sb="62" eb="64">
      <t>カニュウ</t>
    </rPh>
    <rPh sb="65" eb="66">
      <t>ツト</t>
    </rPh>
    <rPh sb="71" eb="73">
      <t>ジッシ</t>
    </rPh>
    <rPh sb="75" eb="77">
      <t>ナイヨウ</t>
    </rPh>
    <rPh sb="81" eb="83">
      <t>キサイ</t>
    </rPh>
    <phoneticPr fontId="6"/>
  </si>
  <si>
    <t>「農産物の省エネルギー・省力・低コスト技術導入タイプ」、「経営規模拡大タイプ」、「果樹の作業効率向上タイプ」及び「稲わら有効利用促進タイプ」のみ記載することとし、計画内容は、農作業安全対策などの生産工程管理</t>
    <rPh sb="1" eb="4">
      <t>ノウサンブツ</t>
    </rPh>
    <rPh sb="5" eb="6">
      <t>ショウ</t>
    </rPh>
    <rPh sb="12" eb="14">
      <t>ショウリョク</t>
    </rPh>
    <rPh sb="15" eb="16">
      <t>テイ</t>
    </rPh>
    <rPh sb="19" eb="21">
      <t>ギジュツ</t>
    </rPh>
    <rPh sb="21" eb="23">
      <t>ドウニュウ</t>
    </rPh>
    <rPh sb="29" eb="31">
      <t>ケイエイ</t>
    </rPh>
    <rPh sb="31" eb="33">
      <t>キボ</t>
    </rPh>
    <rPh sb="33" eb="35">
      <t>カクダイ</t>
    </rPh>
    <rPh sb="41" eb="43">
      <t>カジュ</t>
    </rPh>
    <rPh sb="44" eb="46">
      <t>サギョウ</t>
    </rPh>
    <rPh sb="46" eb="48">
      <t>コウリツ</t>
    </rPh>
    <rPh sb="48" eb="50">
      <t>コウジョウ</t>
    </rPh>
    <rPh sb="54" eb="55">
      <t>オヨ</t>
    </rPh>
    <rPh sb="57" eb="58">
      <t>イナ</t>
    </rPh>
    <rPh sb="60" eb="62">
      <t>ユウコウ</t>
    </rPh>
    <rPh sb="62" eb="64">
      <t>リヨウ</t>
    </rPh>
    <rPh sb="64" eb="66">
      <t>ソクシン</t>
    </rPh>
    <rPh sb="72" eb="74">
      <t>キサイ</t>
    </rPh>
    <rPh sb="81" eb="83">
      <t>ケイカク</t>
    </rPh>
    <rPh sb="83" eb="85">
      <t>ナイヨウ</t>
    </rPh>
    <rPh sb="87" eb="90">
      <t>ノウサギョウ</t>
    </rPh>
    <rPh sb="90" eb="92">
      <t>アンゼン</t>
    </rPh>
    <rPh sb="92" eb="94">
      <t>タイサク</t>
    </rPh>
    <phoneticPr fontId="6"/>
  </si>
  <si>
    <t>　なお、「経営規模拡大タイプ」、「果樹の作業効率向上タイプ」、「稲わら有効利用促進タイプ」については、②のみ記載すること。</t>
    <rPh sb="5" eb="7">
      <t>ケイエイ</t>
    </rPh>
    <rPh sb="7" eb="9">
      <t>キボ</t>
    </rPh>
    <rPh sb="9" eb="11">
      <t>カクダイ</t>
    </rPh>
    <rPh sb="17" eb="19">
      <t>カジュ</t>
    </rPh>
    <rPh sb="20" eb="22">
      <t>サギョウ</t>
    </rPh>
    <rPh sb="22" eb="24">
      <t>コウリツ</t>
    </rPh>
    <rPh sb="24" eb="26">
      <t>コウジョウ</t>
    </rPh>
    <rPh sb="32" eb="33">
      <t>イナ</t>
    </rPh>
    <rPh sb="35" eb="37">
      <t>ユウコウ</t>
    </rPh>
    <rPh sb="37" eb="39">
      <t>リヨウ</t>
    </rPh>
    <rPh sb="39" eb="41">
      <t>ソクシン</t>
    </rPh>
    <rPh sb="54" eb="56">
      <t>キサイ</t>
    </rPh>
    <phoneticPr fontId="6"/>
  </si>
  <si>
    <t>機械等の規模決定根拠資料</t>
    <rPh sb="0" eb="2">
      <t>キカイ</t>
    </rPh>
    <rPh sb="2" eb="3">
      <t>トウ</t>
    </rPh>
    <rPh sb="4" eb="6">
      <t>キボ</t>
    </rPh>
    <rPh sb="6" eb="8">
      <t>ケッテイ</t>
    </rPh>
    <rPh sb="8" eb="10">
      <t>コンキョ</t>
    </rPh>
    <rPh sb="10" eb="12">
      <t>シリョウ</t>
    </rPh>
    <phoneticPr fontId="6"/>
  </si>
  <si>
    <t>要望する機械等の能力が経営面積に対して適正か(過剰ではないか）確認できる資料（資料の作成方法は県に御相談ください）</t>
    <rPh sb="0" eb="2">
      <t>ヨウボウ</t>
    </rPh>
    <rPh sb="4" eb="6">
      <t>キカイ</t>
    </rPh>
    <rPh sb="6" eb="7">
      <t>トウ</t>
    </rPh>
    <rPh sb="8" eb="10">
      <t>ノウリョク</t>
    </rPh>
    <rPh sb="11" eb="13">
      <t>ケイエイ</t>
    </rPh>
    <rPh sb="13" eb="15">
      <t>メンセキ</t>
    </rPh>
    <rPh sb="16" eb="17">
      <t>タイ</t>
    </rPh>
    <rPh sb="19" eb="21">
      <t>テキセイ</t>
    </rPh>
    <rPh sb="23" eb="25">
      <t>カジョウ</t>
    </rPh>
    <rPh sb="31" eb="33">
      <t>カクニン</t>
    </rPh>
    <rPh sb="36" eb="38">
      <t>シリョウ</t>
    </rPh>
    <rPh sb="39" eb="41">
      <t>シリョウ</t>
    </rPh>
    <rPh sb="42" eb="44">
      <t>サクセイ</t>
    </rPh>
    <rPh sb="44" eb="46">
      <t>ホウホウ</t>
    </rPh>
    <rPh sb="47" eb="48">
      <t>ケン</t>
    </rPh>
    <rPh sb="49" eb="52">
      <t>ゴソウダン</t>
    </rPh>
    <phoneticPr fontId="6"/>
  </si>
  <si>
    <t>〇</t>
  </si>
  <si>
    <t>〇</t>
    <phoneticPr fontId="6"/>
  </si>
  <si>
    <t>－</t>
    <phoneticPr fontId="6"/>
  </si>
  <si>
    <t>対象品目</t>
    <rPh sb="0" eb="2">
      <t>タイショウ</t>
    </rPh>
    <rPh sb="2" eb="4">
      <t>ヒンモク</t>
    </rPh>
    <phoneticPr fontId="6"/>
  </si>
  <si>
    <t>子実用とうもろこし</t>
    <rPh sb="0" eb="2">
      <t>シジツ</t>
    </rPh>
    <rPh sb="2" eb="3">
      <t>ヨウ</t>
    </rPh>
    <phoneticPr fontId="6"/>
  </si>
  <si>
    <t>現状取組状況
（令和３年度）</t>
    <phoneticPr fontId="6"/>
  </si>
  <si>
    <t>作付面積</t>
    <rPh sb="0" eb="2">
      <t>サクツ</t>
    </rPh>
    <rPh sb="2" eb="4">
      <t>メンセキ</t>
    </rPh>
    <phoneticPr fontId="6"/>
  </si>
  <si>
    <t>　　自己所有</t>
    <rPh sb="2" eb="4">
      <t>ジコ</t>
    </rPh>
    <rPh sb="4" eb="6">
      <t>ショユウ</t>
    </rPh>
    <phoneticPr fontId="6"/>
  </si>
  <si>
    <t>保管場所</t>
    <rPh sb="0" eb="2">
      <t>ホカン</t>
    </rPh>
    <rPh sb="2" eb="4">
      <t>バショ</t>
    </rPh>
    <phoneticPr fontId="6"/>
  </si>
  <si>
    <t>出荷先　　</t>
    <rPh sb="0" eb="2">
      <t>シュッカ</t>
    </rPh>
    <rPh sb="2" eb="3">
      <t>サキ</t>
    </rPh>
    <phoneticPr fontId="6"/>
  </si>
  <si>
    <t>戸数</t>
    <rPh sb="0" eb="2">
      <t>コスウ</t>
    </rPh>
    <phoneticPr fontId="6"/>
  </si>
  <si>
    <t>戸</t>
    <rPh sb="0" eb="1">
      <t>コ</t>
    </rPh>
    <phoneticPr fontId="6"/>
  </si>
  <si>
    <t>畜種</t>
    <rPh sb="0" eb="2">
      <t>チクシュ</t>
    </rPh>
    <phoneticPr fontId="6"/>
  </si>
  <si>
    <t>牛　　豚　　鶏　　不明</t>
    <rPh sb="0" eb="1">
      <t>ウシ</t>
    </rPh>
    <rPh sb="3" eb="4">
      <t>ブタ</t>
    </rPh>
    <rPh sb="6" eb="7">
      <t>トリ</t>
    </rPh>
    <rPh sb="9" eb="11">
      <t>フメイ</t>
    </rPh>
    <phoneticPr fontId="6"/>
  </si>
  <si>
    <t>輸送手段</t>
    <rPh sb="0" eb="2">
      <t>ユソウ</t>
    </rPh>
    <rPh sb="2" eb="4">
      <t>シュダン</t>
    </rPh>
    <phoneticPr fontId="6"/>
  </si>
  <si>
    <t>目標
（令和６年度）</t>
    <phoneticPr fontId="6"/>
  </si>
  <si>
    <t>牧草　　　青刈りとうもろこし</t>
    <rPh sb="0" eb="2">
      <t>ボクソウ</t>
    </rPh>
    <rPh sb="5" eb="7">
      <t>アオガ</t>
    </rPh>
    <phoneticPr fontId="6"/>
  </si>
  <si>
    <t>現状の取組状況
（令和３年度）</t>
    <phoneticPr fontId="6"/>
  </si>
  <si>
    <t>牧草</t>
    <rPh sb="0" eb="2">
      <t>ボクソウ</t>
    </rPh>
    <phoneticPr fontId="6"/>
  </si>
  <si>
    <t>青刈りとうもろこし</t>
    <rPh sb="0" eb="2">
      <t>アオガ</t>
    </rPh>
    <phoneticPr fontId="6"/>
  </si>
  <si>
    <t>注　事業成果書に添付する根拠資料は、飼料作物の生産量、供給先、供給月日等が把握できるものとすること（任意様式）</t>
    <rPh sb="0" eb="1">
      <t>チュウ</t>
    </rPh>
    <rPh sb="2" eb="4">
      <t>ジギョウ</t>
    </rPh>
    <rPh sb="4" eb="6">
      <t>セイカ</t>
    </rPh>
    <rPh sb="6" eb="7">
      <t>ショ</t>
    </rPh>
    <rPh sb="8" eb="10">
      <t>テンプ</t>
    </rPh>
    <rPh sb="12" eb="14">
      <t>コンキョ</t>
    </rPh>
    <rPh sb="14" eb="16">
      <t>シリョウ</t>
    </rPh>
    <rPh sb="18" eb="20">
      <t>シリョウ</t>
    </rPh>
    <rPh sb="20" eb="22">
      <t>サクモツ</t>
    </rPh>
    <rPh sb="23" eb="25">
      <t>セイサン</t>
    </rPh>
    <rPh sb="25" eb="26">
      <t>リョウ</t>
    </rPh>
    <rPh sb="27" eb="29">
      <t>キョウキュウ</t>
    </rPh>
    <rPh sb="29" eb="30">
      <t>サキ</t>
    </rPh>
    <rPh sb="31" eb="33">
      <t>キョウキュウ</t>
    </rPh>
    <rPh sb="33" eb="35">
      <t>ガッピ</t>
    </rPh>
    <rPh sb="35" eb="36">
      <t>トウ</t>
    </rPh>
    <rPh sb="37" eb="39">
      <t>ハアク</t>
    </rPh>
    <rPh sb="50" eb="52">
      <t>ニンイ</t>
    </rPh>
    <rPh sb="52" eb="54">
      <t>ヨウシキ</t>
    </rPh>
    <phoneticPr fontId="6"/>
  </si>
  <si>
    <t>（３／６ページ）</t>
    <phoneticPr fontId="6"/>
  </si>
  <si>
    <t>（５／６ページ）</t>
    <phoneticPr fontId="6"/>
  </si>
  <si>
    <t>（６／６ページ）</t>
    <phoneticPr fontId="6"/>
  </si>
  <si>
    <t>５　成果目標の設定</t>
    <rPh sb="2" eb="4">
      <t>セイカ</t>
    </rPh>
    <rPh sb="4" eb="6">
      <t>モクヒョウ</t>
    </rPh>
    <rPh sb="7" eb="9">
      <t>セッテイ</t>
    </rPh>
    <phoneticPr fontId="6"/>
  </si>
  <si>
    <r>
      <t xml:space="preserve">乾燥施設
</t>
    </r>
    <r>
      <rPr>
        <b/>
        <sz val="14"/>
        <rFont val="ＭＳ Ｐゴシック"/>
        <family val="3"/>
        <charset val="128"/>
      </rPr>
      <t>（該当するものに○）</t>
    </r>
    <rPh sb="0" eb="2">
      <t>カンソウ</t>
    </rPh>
    <rPh sb="2" eb="4">
      <t>シセツ</t>
    </rPh>
    <phoneticPr fontId="6"/>
  </si>
  <si>
    <r>
      <t>　　その他（　　　　　　　　　　　　　　　　　　　　　　　　　　　　）
　　　　　　　</t>
    </r>
    <r>
      <rPr>
        <b/>
        <sz val="14"/>
        <rFont val="ＭＳ Ｐゴシック"/>
        <family val="3"/>
        <charset val="128"/>
      </rPr>
      <t>　例：農協施設</t>
    </r>
    <rPh sb="4" eb="5">
      <t>タ</t>
    </rPh>
    <rPh sb="44" eb="45">
      <t>レイ</t>
    </rPh>
    <rPh sb="46" eb="48">
      <t>ノウキョウ</t>
    </rPh>
    <rPh sb="48" eb="50">
      <t>シセツ</t>
    </rPh>
    <phoneticPr fontId="6"/>
  </si>
  <si>
    <r>
      <t xml:space="preserve">
</t>
    </r>
    <r>
      <rPr>
        <b/>
        <sz val="14"/>
        <rFont val="ＭＳ Ｐゴシック"/>
        <family val="3"/>
        <charset val="128"/>
      </rPr>
      <t>　　　例：自己施設内にトランスバックで保管等</t>
    </r>
    <phoneticPr fontId="6"/>
  </si>
  <si>
    <r>
      <t xml:space="preserve">販路
</t>
    </r>
    <r>
      <rPr>
        <b/>
        <sz val="14"/>
        <rFont val="ＭＳ Ｐゴシック"/>
        <family val="3"/>
        <charset val="128"/>
      </rPr>
      <t>（飼料会社等は1戸、畜種は不明と記載）</t>
    </r>
    <rPh sb="0" eb="2">
      <t>ハンロ</t>
    </rPh>
    <phoneticPr fontId="6"/>
  </si>
  <si>
    <r>
      <t xml:space="preserve">
</t>
    </r>
    <r>
      <rPr>
        <b/>
        <sz val="14"/>
        <rFont val="ＭＳ Ｐゴシック"/>
        <family val="3"/>
        <charset val="128"/>
      </rPr>
      <t>　　　例：販売先が引取、配送車を手配等</t>
    </r>
    <phoneticPr fontId="6"/>
  </si>
  <si>
    <r>
      <t xml:space="preserve">対象品目
</t>
    </r>
    <r>
      <rPr>
        <b/>
        <sz val="14"/>
        <rFont val="ＭＳ Ｐゴシック"/>
        <family val="3"/>
        <charset val="128"/>
      </rPr>
      <t>（該当するもの全てに○）</t>
    </r>
    <rPh sb="0" eb="2">
      <t>タイショウ</t>
    </rPh>
    <rPh sb="2" eb="4">
      <t>ヒンモク</t>
    </rPh>
    <phoneticPr fontId="6"/>
  </si>
  <si>
    <r>
      <t xml:space="preserve">販路
</t>
    </r>
    <r>
      <rPr>
        <b/>
        <sz val="14"/>
        <rFont val="ＭＳ Ｐゴシック"/>
        <family val="3"/>
        <charset val="128"/>
      </rPr>
      <t>（自家利用の場合は１戸と記載）</t>
    </r>
    <rPh sb="0" eb="2">
      <t>ハンロ</t>
    </rPh>
    <rPh sb="4" eb="6">
      <t>ジカ</t>
    </rPh>
    <rPh sb="6" eb="8">
      <t>リヨウ</t>
    </rPh>
    <rPh sb="9" eb="11">
      <t>バアイ</t>
    </rPh>
    <rPh sb="13" eb="14">
      <t>コ</t>
    </rPh>
    <rPh sb="15" eb="17">
      <t>キサイ</t>
    </rPh>
    <phoneticPr fontId="6"/>
  </si>
  <si>
    <t>（２／６ページ）</t>
    <phoneticPr fontId="6"/>
  </si>
  <si>
    <t>（１／６ページ）</t>
    <phoneticPr fontId="6"/>
  </si>
  <si>
    <t>（添付資料に不備等がある場合は、追加提出をお願いする場合があります。）</t>
    <rPh sb="1" eb="3">
      <t>テンプ</t>
    </rPh>
    <rPh sb="3" eb="5">
      <t>シリョウ</t>
    </rPh>
    <rPh sb="6" eb="8">
      <t>フビ</t>
    </rPh>
    <rPh sb="8" eb="9">
      <t>トウ</t>
    </rPh>
    <rPh sb="12" eb="14">
      <t>バアイ</t>
    </rPh>
    <rPh sb="16" eb="18">
      <t>ツイカ</t>
    </rPh>
    <rPh sb="18" eb="20">
      <t>テイシュツ</t>
    </rPh>
    <rPh sb="22" eb="23">
      <t>ネガ</t>
    </rPh>
    <rPh sb="26" eb="28">
      <t>バアイ</t>
    </rPh>
    <phoneticPr fontId="6"/>
  </si>
  <si>
    <t>窒素　kg/10a
リン酸　kg/10a
カリ　kg/10a
計    kg/10a</t>
    <phoneticPr fontId="6"/>
  </si>
  <si>
    <t>※ただし、目標年度の稲わら収集面積は10ha以上であること</t>
    <phoneticPr fontId="6"/>
  </si>
  <si>
    <t>収集面積</t>
    <phoneticPr fontId="6"/>
  </si>
  <si>
    <t>収集量</t>
    <phoneticPr fontId="6"/>
  </si>
  <si>
    <t>供給量</t>
    <phoneticPr fontId="6"/>
  </si>
  <si>
    <t>※新たに稲わら収集・供給に取り組む場合は、現状値欄に「－」を記載してください。</t>
    <rPh sb="1" eb="2">
      <t>アラ</t>
    </rPh>
    <rPh sb="4" eb="5">
      <t>イナ</t>
    </rPh>
    <rPh sb="7" eb="9">
      <t>シュウシュウ</t>
    </rPh>
    <rPh sb="10" eb="12">
      <t>キョウキュウ</t>
    </rPh>
    <rPh sb="13" eb="14">
      <t>ト</t>
    </rPh>
    <rPh sb="15" eb="16">
      <t>ク</t>
    </rPh>
    <rPh sb="17" eb="19">
      <t>バアイ</t>
    </rPh>
    <rPh sb="21" eb="23">
      <t>ゲンジョウ</t>
    </rPh>
    <rPh sb="23" eb="24">
      <t>チ</t>
    </rPh>
    <rPh sb="24" eb="25">
      <t>ラン</t>
    </rPh>
    <rPh sb="30" eb="32">
      <t>キサイ</t>
    </rPh>
    <phoneticPr fontId="6"/>
  </si>
  <si>
    <t>※化学肥料の使用量は、主要３要素（窒素、リン酸、カリ）の10a当たり使用量（成分換算）の合計とすること。</t>
    <rPh sb="1" eb="3">
      <t>カガク</t>
    </rPh>
    <rPh sb="3" eb="5">
      <t>ヒリョウ</t>
    </rPh>
    <rPh sb="6" eb="9">
      <t>シヨウリョウ</t>
    </rPh>
    <rPh sb="11" eb="13">
      <t>シュヨウ</t>
    </rPh>
    <rPh sb="14" eb="16">
      <t>ヨウソ</t>
    </rPh>
    <rPh sb="17" eb="19">
      <t>チッソ</t>
    </rPh>
    <rPh sb="22" eb="23">
      <t>サン</t>
    </rPh>
    <rPh sb="31" eb="32">
      <t>ア</t>
    </rPh>
    <rPh sb="34" eb="37">
      <t>シヨウリョウ</t>
    </rPh>
    <rPh sb="38" eb="40">
      <t>セイブン</t>
    </rPh>
    <rPh sb="40" eb="42">
      <t>カンサン</t>
    </rPh>
    <rPh sb="44" eb="46">
      <t>ゴウケイ</t>
    </rPh>
    <phoneticPr fontId="6"/>
  </si>
  <si>
    <t>（４／６ページ）</t>
    <phoneticPr fontId="6"/>
  </si>
  <si>
    <t>事業所の所在地住所</t>
    <rPh sb="0" eb="3">
      <t>ジギョウショ</t>
    </rPh>
    <rPh sb="4" eb="6">
      <t>ショザイ</t>
    </rPh>
    <rPh sb="6" eb="7">
      <t>チ</t>
    </rPh>
    <rPh sb="7" eb="9">
      <t>ジュウショ</t>
    </rPh>
    <phoneticPr fontId="6"/>
  </si>
  <si>
    <t>青森市長島一丁目○○</t>
    <rPh sb="0" eb="3">
      <t>アオモリシ</t>
    </rPh>
    <rPh sb="3" eb="5">
      <t>ナガシマ</t>
    </rPh>
    <rPh sb="5" eb="6">
      <t>1</t>
    </rPh>
    <rPh sb="6" eb="8">
      <t>チョウメ</t>
    </rPh>
    <phoneticPr fontId="6"/>
  </si>
  <si>
    <t>堆肥等製造施設の所在地住所</t>
    <rPh sb="0" eb="3">
      <t>タイヒトウ</t>
    </rPh>
    <rPh sb="3" eb="5">
      <t>セイゾウ</t>
    </rPh>
    <rPh sb="5" eb="7">
      <t>シセツ</t>
    </rPh>
    <rPh sb="8" eb="10">
      <t>ショザイ</t>
    </rPh>
    <rPh sb="11" eb="13">
      <t>ジュウショ</t>
    </rPh>
    <phoneticPr fontId="6"/>
  </si>
  <si>
    <t>青森市新町二丁目○○</t>
    <rPh sb="0" eb="3">
      <t>アオモリシ</t>
    </rPh>
    <rPh sb="3" eb="5">
      <t>シンマチ</t>
    </rPh>
    <rPh sb="5" eb="6">
      <t>2</t>
    </rPh>
    <rPh sb="6" eb="8">
      <t>チョウメ</t>
    </rPh>
    <phoneticPr fontId="6"/>
  </si>
  <si>
    <t>生産する堆肥等の種類</t>
    <rPh sb="0" eb="2">
      <t>セイサン</t>
    </rPh>
    <rPh sb="4" eb="7">
      <t>タイヒトウ</t>
    </rPh>
    <rPh sb="8" eb="10">
      <t>シュルイ</t>
    </rPh>
    <phoneticPr fontId="6"/>
  </si>
  <si>
    <t>鶏ふん堆肥</t>
    <rPh sb="0" eb="1">
      <t>ケイ</t>
    </rPh>
    <rPh sb="3" eb="5">
      <t>タイヒ</t>
    </rPh>
    <phoneticPr fontId="6"/>
  </si>
  <si>
    <t>肥料法※に基づく当該堆肥等の登録又は届出の有無</t>
    <rPh sb="0" eb="2">
      <t>ヒリョウ</t>
    </rPh>
    <rPh sb="2" eb="3">
      <t>ホウ</t>
    </rPh>
    <rPh sb="5" eb="6">
      <t>モト</t>
    </rPh>
    <rPh sb="8" eb="10">
      <t>トウガイ</t>
    </rPh>
    <rPh sb="10" eb="13">
      <t>タイヒトウ</t>
    </rPh>
    <rPh sb="14" eb="16">
      <t>トウロク</t>
    </rPh>
    <rPh sb="16" eb="17">
      <t>マタ</t>
    </rPh>
    <rPh sb="18" eb="20">
      <t>トドケデ</t>
    </rPh>
    <rPh sb="21" eb="23">
      <t>ウム</t>
    </rPh>
    <phoneticPr fontId="6"/>
  </si>
  <si>
    <t>有</t>
  </si>
  <si>
    <t>生産する堆肥等の主原料の入手先※</t>
    <rPh sb="0" eb="2">
      <t>セイサン</t>
    </rPh>
    <rPh sb="4" eb="7">
      <t>タイヒトウ</t>
    </rPh>
    <rPh sb="8" eb="9">
      <t>シュ</t>
    </rPh>
    <rPh sb="9" eb="11">
      <t>ゲンリョウ</t>
    </rPh>
    <rPh sb="12" eb="15">
      <t>ニュウシュサキ</t>
    </rPh>
    <phoneticPr fontId="6"/>
  </si>
  <si>
    <t>自家生産　　　　自家生産以外</t>
    <rPh sb="0" eb="2">
      <t>ジカ</t>
    </rPh>
    <rPh sb="2" eb="4">
      <t>セイサン</t>
    </rPh>
    <rPh sb="8" eb="10">
      <t>ジカ</t>
    </rPh>
    <rPh sb="10" eb="12">
      <t>セイサン</t>
    </rPh>
    <rPh sb="12" eb="14">
      <t>イガイ</t>
    </rPh>
    <phoneticPr fontId="6"/>
  </si>
  <si>
    <t>※肥料法に基づく、関係行政庁への届出書等の写し、原料帳簿及び生産帳簿の写しを添付すること（県内産であることが分かる書類）</t>
    <rPh sb="1" eb="3">
      <t>ヒリョウ</t>
    </rPh>
    <rPh sb="3" eb="4">
      <t>ホウ</t>
    </rPh>
    <rPh sb="5" eb="6">
      <t>モト</t>
    </rPh>
    <rPh sb="9" eb="11">
      <t>カンケイ</t>
    </rPh>
    <rPh sb="11" eb="13">
      <t>ギョウセイ</t>
    </rPh>
    <rPh sb="13" eb="14">
      <t>チョウ</t>
    </rPh>
    <rPh sb="16" eb="19">
      <t>トドケデショ</t>
    </rPh>
    <rPh sb="19" eb="20">
      <t>トウ</t>
    </rPh>
    <rPh sb="21" eb="22">
      <t>ウツ</t>
    </rPh>
    <rPh sb="24" eb="26">
      <t>ゲンリョウ</t>
    </rPh>
    <rPh sb="26" eb="28">
      <t>チョウボ</t>
    </rPh>
    <rPh sb="28" eb="29">
      <t>オヨ</t>
    </rPh>
    <rPh sb="30" eb="32">
      <t>セイサン</t>
    </rPh>
    <rPh sb="32" eb="34">
      <t>チョウボ</t>
    </rPh>
    <rPh sb="35" eb="36">
      <t>ウツ</t>
    </rPh>
    <rPh sb="38" eb="40">
      <t>テンプ</t>
    </rPh>
    <rPh sb="45" eb="47">
      <t>ケンナイ</t>
    </rPh>
    <rPh sb="47" eb="48">
      <t>サン</t>
    </rPh>
    <rPh sb="54" eb="55">
      <t>ワ</t>
    </rPh>
    <rPh sb="57" eb="59">
      <t>ショルイ</t>
    </rPh>
    <phoneticPr fontId="6"/>
  </si>
  <si>
    <t>有機JAS資材適合の有無</t>
    <rPh sb="0" eb="2">
      <t>ユウキ</t>
    </rPh>
    <rPh sb="5" eb="7">
      <t>シザイ</t>
    </rPh>
    <rPh sb="7" eb="9">
      <t>テキゴウ</t>
    </rPh>
    <rPh sb="10" eb="12">
      <t>ウム</t>
    </rPh>
    <phoneticPr fontId="6"/>
  </si>
  <si>
    <t>無</t>
  </si>
  <si>
    <t>トン</t>
    <phoneticPr fontId="6"/>
  </si>
  <si>
    <t>目標の年間堆肥等生産量（令和６年度）※</t>
    <rPh sb="0" eb="2">
      <t>モクヒョウ</t>
    </rPh>
    <rPh sb="3" eb="5">
      <t>ネンカン</t>
    </rPh>
    <rPh sb="7" eb="8">
      <t>トウ</t>
    </rPh>
    <rPh sb="12" eb="14">
      <t>レイワ</t>
    </rPh>
    <rPh sb="15" eb="17">
      <t>ネンド</t>
    </rPh>
    <phoneticPr fontId="6"/>
  </si>
  <si>
    <t>水稲、トマト、ねぎ</t>
    <rPh sb="0" eb="2">
      <t>スイトウ</t>
    </rPh>
    <phoneticPr fontId="6"/>
  </si>
  <si>
    <t>環境にやさしい農業の取組状況及び種類
【有機JAS,有機農業（JAS認証なし）,県特別栽培から選択】</t>
    <rPh sb="0" eb="2">
      <t>カンキョウ</t>
    </rPh>
    <rPh sb="7" eb="9">
      <t>ノウギョウ</t>
    </rPh>
    <rPh sb="10" eb="12">
      <t>トリクミ</t>
    </rPh>
    <rPh sb="12" eb="14">
      <t>ジョウキョウ</t>
    </rPh>
    <rPh sb="14" eb="15">
      <t>オヨ</t>
    </rPh>
    <rPh sb="16" eb="18">
      <t>シュルイ</t>
    </rPh>
    <rPh sb="20" eb="22">
      <t>ユウキ</t>
    </rPh>
    <rPh sb="26" eb="28">
      <t>ユウキ</t>
    </rPh>
    <rPh sb="28" eb="30">
      <t>ノウギョウ</t>
    </rPh>
    <rPh sb="34" eb="36">
      <t>ニンショウ</t>
    </rPh>
    <rPh sb="40" eb="41">
      <t>ケン</t>
    </rPh>
    <rPh sb="41" eb="43">
      <t>トクベツ</t>
    </rPh>
    <rPh sb="43" eb="45">
      <t>サイバイ</t>
    </rPh>
    <rPh sb="47" eb="49">
      <t>センタク</t>
    </rPh>
    <phoneticPr fontId="6"/>
  </si>
  <si>
    <t>特になし</t>
  </si>
  <si>
    <t>同左認証取得年月
（又は認証見込み）</t>
    <rPh sb="0" eb="2">
      <t>ドウサ</t>
    </rPh>
    <rPh sb="2" eb="4">
      <t>ニンショウ</t>
    </rPh>
    <rPh sb="4" eb="6">
      <t>シュトク</t>
    </rPh>
    <rPh sb="6" eb="7">
      <t>ネン</t>
    </rPh>
    <rPh sb="7" eb="8">
      <t>ゲツ</t>
    </rPh>
    <rPh sb="10" eb="11">
      <t>マタ</t>
    </rPh>
    <rPh sb="12" eb="14">
      <t>ニンショウ</t>
    </rPh>
    <rPh sb="14" eb="16">
      <t>ミコ</t>
    </rPh>
    <phoneticPr fontId="6"/>
  </si>
  <si>
    <t>H30.6</t>
    <phoneticPr fontId="6"/>
  </si>
  <si>
    <t>稲わら収集ほ場の所在市町村</t>
    <rPh sb="0" eb="1">
      <t>イナ</t>
    </rPh>
    <rPh sb="3" eb="5">
      <t>シュウシュウ</t>
    </rPh>
    <rPh sb="6" eb="7">
      <t>ジョウ</t>
    </rPh>
    <rPh sb="8" eb="10">
      <t>ショザイ</t>
    </rPh>
    <rPh sb="10" eb="13">
      <t>シチョウソン</t>
    </rPh>
    <phoneticPr fontId="6"/>
  </si>
  <si>
    <t>稲わらロール保管施設の所在市町村</t>
    <rPh sb="0" eb="1">
      <t>イナ</t>
    </rPh>
    <rPh sb="6" eb="8">
      <t>ホカン</t>
    </rPh>
    <rPh sb="8" eb="10">
      <t>シセツ</t>
    </rPh>
    <rPh sb="11" eb="13">
      <t>ショザイ</t>
    </rPh>
    <rPh sb="13" eb="16">
      <t>シチョウソン</t>
    </rPh>
    <phoneticPr fontId="6"/>
  </si>
  <si>
    <t>※当事業で初めて保管施設を取得する場合は、設置予定市町村名
※保管施設が複数市町村にまたがる場合は、最も保管料が多い市町村名</t>
    <rPh sb="1" eb="4">
      <t>トウジギョウ</t>
    </rPh>
    <rPh sb="5" eb="6">
      <t>ハジ</t>
    </rPh>
    <rPh sb="8" eb="10">
      <t>ホカン</t>
    </rPh>
    <rPh sb="10" eb="12">
      <t>シセツ</t>
    </rPh>
    <rPh sb="13" eb="15">
      <t>シュトク</t>
    </rPh>
    <rPh sb="17" eb="19">
      <t>バアイ</t>
    </rPh>
    <rPh sb="21" eb="23">
      <t>セッチ</t>
    </rPh>
    <rPh sb="23" eb="25">
      <t>ヨテイ</t>
    </rPh>
    <rPh sb="25" eb="28">
      <t>シチョウソン</t>
    </rPh>
    <rPh sb="28" eb="29">
      <t>メイ</t>
    </rPh>
    <rPh sb="31" eb="33">
      <t>ホカン</t>
    </rPh>
    <rPh sb="33" eb="35">
      <t>シセツ</t>
    </rPh>
    <rPh sb="36" eb="38">
      <t>フクスウ</t>
    </rPh>
    <rPh sb="38" eb="41">
      <t>シチョウソン</t>
    </rPh>
    <rPh sb="46" eb="48">
      <t>バアイ</t>
    </rPh>
    <rPh sb="50" eb="51">
      <t>モット</t>
    </rPh>
    <rPh sb="52" eb="55">
      <t>ホカンリョウ</t>
    </rPh>
    <rPh sb="56" eb="57">
      <t>オオ</t>
    </rPh>
    <rPh sb="58" eb="62">
      <t>シチョウソンメイ</t>
    </rPh>
    <phoneticPr fontId="6"/>
  </si>
  <si>
    <t>稲わら収集等に係る機械の所有状況</t>
    <rPh sb="0" eb="1">
      <t>イナ</t>
    </rPh>
    <rPh sb="3" eb="5">
      <t>シュウシュウ</t>
    </rPh>
    <rPh sb="5" eb="6">
      <t>ナド</t>
    </rPh>
    <rPh sb="7" eb="8">
      <t>カカ</t>
    </rPh>
    <rPh sb="9" eb="11">
      <t>キカイ</t>
    </rPh>
    <rPh sb="12" eb="14">
      <t>ショユウ</t>
    </rPh>
    <rPh sb="14" eb="16">
      <t>ジョウキョウ</t>
    </rPh>
    <phoneticPr fontId="6"/>
  </si>
  <si>
    <t>　☑　ロールベーラー（　自走式　・　牽引式　）　　　　☑　レーキ　　　　□　テッダ</t>
    <rPh sb="12" eb="15">
      <t>ジソウシキ</t>
    </rPh>
    <rPh sb="18" eb="21">
      <t>ケンインシキ</t>
    </rPh>
    <phoneticPr fontId="6"/>
  </si>
  <si>
    <t>稲わらロール保管施設の所有状況</t>
    <rPh sb="0" eb="1">
      <t>イナ</t>
    </rPh>
    <rPh sb="6" eb="8">
      <t>ホカン</t>
    </rPh>
    <rPh sb="8" eb="10">
      <t>シセツ</t>
    </rPh>
    <rPh sb="11" eb="13">
      <t>ショユウ</t>
    </rPh>
    <rPh sb="13" eb="15">
      <t>ジョウキョウ</t>
    </rPh>
    <phoneticPr fontId="6"/>
  </si>
  <si>
    <t>※稲わらロール保管施設として使用しているものに限る（農作物栽培用ハウスは含めない）</t>
    <rPh sb="26" eb="29">
      <t>ノウサクモツ</t>
    </rPh>
    <rPh sb="29" eb="31">
      <t>サイバイ</t>
    </rPh>
    <rPh sb="31" eb="32">
      <t>ヨウ</t>
    </rPh>
    <rPh sb="36" eb="37">
      <t>フク</t>
    </rPh>
    <phoneticPr fontId="6"/>
  </si>
  <si>
    <t>交付金事業や補助事業の活用状況</t>
    <rPh sb="0" eb="3">
      <t>コウフキン</t>
    </rPh>
    <rPh sb="6" eb="8">
      <t>ホジョ</t>
    </rPh>
    <rPh sb="8" eb="10">
      <t>ジギョウ</t>
    </rPh>
    <rPh sb="11" eb="13">
      <t>カツヨウ</t>
    </rPh>
    <rPh sb="13" eb="15">
      <t>ジョウキョウ</t>
    </rPh>
    <phoneticPr fontId="6"/>
  </si>
  <si>
    <t>　☑　過去に活用したことがある</t>
    <phoneticPr fontId="6"/>
  </si>
  <si>
    <t>※稲わら収集等に係る機械及び稲わらロール保管施設整備に限る</t>
    <phoneticPr fontId="6"/>
  </si>
  <si>
    <t>　□　活用したことがない</t>
    <phoneticPr fontId="6"/>
  </si>
  <si>
    <t>２　要望内容</t>
    <rPh sb="2" eb="4">
      <t>ヨウボウ</t>
    </rPh>
    <rPh sb="4" eb="6">
      <t>ナイヨウ</t>
    </rPh>
    <phoneticPr fontId="6"/>
  </si>
  <si>
    <t>３　農業経営の概況</t>
    <rPh sb="2" eb="4">
      <t>ノウギョウ</t>
    </rPh>
    <rPh sb="4" eb="6">
      <t>ケイエイ</t>
    </rPh>
    <rPh sb="7" eb="9">
      <t>ガイキョウ</t>
    </rPh>
    <phoneticPr fontId="6"/>
  </si>
  <si>
    <r>
      <rPr>
        <b/>
        <sz val="20"/>
        <rFont val="ＭＳ Ｐゴシック"/>
        <family val="3"/>
        <charset val="128"/>
      </rPr>
      <t>現状の年間堆肥等生産量</t>
    </r>
    <r>
      <rPr>
        <b/>
        <sz val="18"/>
        <rFont val="ＭＳ Ｐゴシック"/>
        <family val="3"/>
        <charset val="128"/>
      </rPr>
      <t>（令和３年度）</t>
    </r>
    <rPh sb="0" eb="2">
      <t>ゲンジョウ</t>
    </rPh>
    <rPh sb="3" eb="5">
      <t>ネンカン</t>
    </rPh>
    <rPh sb="5" eb="7">
      <t>タイヒ</t>
    </rPh>
    <rPh sb="7" eb="8">
      <t>トウ</t>
    </rPh>
    <rPh sb="8" eb="11">
      <t>セイサンリョウ</t>
    </rPh>
    <rPh sb="12" eb="14">
      <t>レイワ</t>
    </rPh>
    <rPh sb="15" eb="17">
      <t>ネンド</t>
    </rPh>
    <phoneticPr fontId="6"/>
  </si>
  <si>
    <r>
      <rPr>
        <b/>
        <sz val="20"/>
        <rFont val="ＭＳ Ｐゴシック"/>
        <family val="3"/>
        <charset val="128"/>
      </rPr>
      <t>現状の経営面積</t>
    </r>
    <r>
      <rPr>
        <b/>
        <sz val="18"/>
        <rFont val="ＭＳ Ｐゴシック"/>
        <family val="3"/>
        <charset val="128"/>
      </rPr>
      <t>（令和３年度）</t>
    </r>
    <rPh sb="0" eb="2">
      <t>ゲンジョウ</t>
    </rPh>
    <rPh sb="3" eb="5">
      <t>ケイエイ</t>
    </rPh>
    <rPh sb="5" eb="7">
      <t>メンセキ</t>
    </rPh>
    <rPh sb="8" eb="10">
      <t>レイワ</t>
    </rPh>
    <rPh sb="11" eb="13">
      <t>ネンド</t>
    </rPh>
    <phoneticPr fontId="6"/>
  </si>
  <si>
    <r>
      <rPr>
        <b/>
        <sz val="20"/>
        <rFont val="ＭＳ Ｐゴシック"/>
        <family val="3"/>
        <charset val="128"/>
      </rPr>
      <t>現状の稲わら収集面積</t>
    </r>
    <r>
      <rPr>
        <b/>
        <sz val="18"/>
        <rFont val="ＭＳ Ｐゴシック"/>
        <family val="3"/>
        <charset val="128"/>
      </rPr>
      <t>（令和３年度）</t>
    </r>
    <rPh sb="0" eb="2">
      <t>ゲンジョウ</t>
    </rPh>
    <rPh sb="3" eb="4">
      <t>イナ</t>
    </rPh>
    <rPh sb="6" eb="8">
      <t>シュウシュウ</t>
    </rPh>
    <rPh sb="8" eb="10">
      <t>メンセキ</t>
    </rPh>
    <rPh sb="11" eb="13">
      <t>レイワ</t>
    </rPh>
    <rPh sb="14" eb="16">
      <t>ネンド</t>
    </rPh>
    <phoneticPr fontId="6"/>
  </si>
  <si>
    <r>
      <rPr>
        <b/>
        <sz val="20"/>
        <rFont val="ＭＳ Ｐゴシック"/>
        <family val="3"/>
        <charset val="128"/>
      </rPr>
      <t>現状の稲わら供給量</t>
    </r>
    <r>
      <rPr>
        <b/>
        <sz val="18"/>
        <rFont val="ＭＳ Ｐゴシック"/>
        <family val="3"/>
        <charset val="128"/>
      </rPr>
      <t>（令和３年度）</t>
    </r>
    <rPh sb="0" eb="2">
      <t>ゲンジョウ</t>
    </rPh>
    <rPh sb="3" eb="4">
      <t>イナ</t>
    </rPh>
    <rPh sb="6" eb="9">
      <t>キョウキュウリョウ</t>
    </rPh>
    <rPh sb="10" eb="12">
      <t>レイワ</t>
    </rPh>
    <rPh sb="13" eb="15">
      <t>ネンド</t>
    </rPh>
    <phoneticPr fontId="6"/>
  </si>
  <si>
    <r>
      <t>　☑　ロールグラブ　　　☑トラクタ（</t>
    </r>
    <r>
      <rPr>
        <b/>
        <u/>
        <sz val="20"/>
        <rFont val="ＭＳ Ｐゴシック"/>
        <family val="3"/>
        <charset val="128"/>
      </rPr>
      <t>　100馬力</t>
    </r>
    <r>
      <rPr>
        <b/>
        <sz val="20"/>
        <rFont val="ＭＳ Ｐゴシック"/>
        <family val="3"/>
        <charset val="128"/>
      </rPr>
      <t>）　　　□　その他（</t>
    </r>
    <r>
      <rPr>
        <b/>
        <u/>
        <sz val="20"/>
        <rFont val="ＭＳ Ｐゴシック"/>
        <family val="3"/>
        <charset val="128"/>
      </rPr>
      <t>　　　　　　　　　　　　　</t>
    </r>
    <r>
      <rPr>
        <b/>
        <sz val="20"/>
        <rFont val="ＭＳ Ｐゴシック"/>
        <family val="3"/>
        <charset val="128"/>
      </rPr>
      <t>）</t>
    </r>
    <rPh sb="32" eb="33">
      <t>タ</t>
    </rPh>
    <phoneticPr fontId="6"/>
  </si>
  <si>
    <r>
      <t>　☑　耐雪型パイプハウス（</t>
    </r>
    <r>
      <rPr>
        <b/>
        <u/>
        <sz val="20"/>
        <rFont val="ＭＳ Ｐゴシック"/>
        <family val="3"/>
        <charset val="128"/>
      </rPr>
      <t>100坪　４棟、90坪　２棟</t>
    </r>
    <r>
      <rPr>
        <b/>
        <sz val="20"/>
        <rFont val="ＭＳ Ｐゴシック"/>
        <family val="3"/>
        <charset val="128"/>
      </rPr>
      <t>）</t>
    </r>
    <rPh sb="3" eb="6">
      <t>タイセツガタ</t>
    </rPh>
    <rPh sb="16" eb="17">
      <t>ツボ</t>
    </rPh>
    <rPh sb="19" eb="20">
      <t>トウ</t>
    </rPh>
    <phoneticPr fontId="6"/>
  </si>
  <si>
    <r>
      <t>　□　鉄骨ハウス（</t>
    </r>
    <r>
      <rPr>
        <b/>
        <u/>
        <sz val="20"/>
        <rFont val="ＭＳ Ｐゴシック"/>
        <family val="3"/>
        <charset val="128"/>
      </rPr>
      <t>　　　坪　　　棟、　　　坪　　　棟</t>
    </r>
    <r>
      <rPr>
        <b/>
        <sz val="20"/>
        <rFont val="ＭＳ Ｐゴシック"/>
        <family val="3"/>
        <charset val="128"/>
      </rPr>
      <t>）　　</t>
    </r>
    <rPh sb="3" eb="5">
      <t>テッコツ</t>
    </rPh>
    <phoneticPr fontId="6"/>
  </si>
  <si>
    <t>（１）１～３又は７の事業タイプの場合</t>
    <rPh sb="6" eb="7">
      <t>マタ</t>
    </rPh>
    <rPh sb="10" eb="12">
      <t>ジギョウ</t>
    </rPh>
    <rPh sb="16" eb="18">
      <t>バアイ</t>
    </rPh>
    <phoneticPr fontId="6"/>
  </si>
  <si>
    <t>B.バンカーサイロを導入する場合</t>
    <rPh sb="10" eb="12">
      <t>ドウニュウ</t>
    </rPh>
    <rPh sb="14" eb="16">
      <t>バアイ</t>
    </rPh>
    <phoneticPr fontId="6"/>
  </si>
  <si>
    <t>A.子実用とうもろこしの生産に必要な機械を導入する場合</t>
    <rPh sb="2" eb="3">
      <t>シ</t>
    </rPh>
    <rPh sb="3" eb="5">
      <t>ジツヨウ</t>
    </rPh>
    <rPh sb="12" eb="14">
      <t>セイサン</t>
    </rPh>
    <rPh sb="15" eb="17">
      <t>ヒツヨウ</t>
    </rPh>
    <rPh sb="18" eb="20">
      <t>キカイ</t>
    </rPh>
    <rPh sb="21" eb="23">
      <t>ドウニュウ</t>
    </rPh>
    <rPh sb="25" eb="27">
      <t>バアイ</t>
    </rPh>
    <phoneticPr fontId="6"/>
  </si>
  <si>
    <t>（３）６の事業タイプの場合、以下のA又はBに記入してください。</t>
    <rPh sb="5" eb="7">
      <t>ジギョウ</t>
    </rPh>
    <rPh sb="11" eb="13">
      <t>バアイ</t>
    </rPh>
    <rPh sb="14" eb="16">
      <t>イカ</t>
    </rPh>
    <rPh sb="18" eb="19">
      <t>マタ</t>
    </rPh>
    <rPh sb="22" eb="24">
      <t>キニュウ</t>
    </rPh>
    <phoneticPr fontId="6"/>
  </si>
  <si>
    <t>A.【「地域資源活用促進タイプ」のうち堆肥等ペレット機器の導入】の場合</t>
    <rPh sb="4" eb="6">
      <t>チイキ</t>
    </rPh>
    <rPh sb="6" eb="8">
      <t>シゲン</t>
    </rPh>
    <rPh sb="8" eb="10">
      <t>カツヨウ</t>
    </rPh>
    <rPh sb="10" eb="12">
      <t>ソクシン</t>
    </rPh>
    <rPh sb="19" eb="22">
      <t>タイヒトウ</t>
    </rPh>
    <rPh sb="26" eb="28">
      <t>キキ</t>
    </rPh>
    <rPh sb="29" eb="31">
      <t>ドウニュウ</t>
    </rPh>
    <rPh sb="33" eb="35">
      <t>バアイ</t>
    </rPh>
    <phoneticPr fontId="6"/>
  </si>
  <si>
    <t>（２）４又は５の事業タイプの場合、以下A～Cのいずれかに記入してください。</t>
    <rPh sb="4" eb="5">
      <t>マタ</t>
    </rPh>
    <rPh sb="8" eb="10">
      <t>ジギョウ</t>
    </rPh>
    <rPh sb="14" eb="16">
      <t>バアイ</t>
    </rPh>
    <rPh sb="17" eb="19">
      <t>イカ</t>
    </rPh>
    <rPh sb="28" eb="30">
      <t>キニュウ</t>
    </rPh>
    <phoneticPr fontId="6"/>
  </si>
  <si>
    <t>B.【「地域資源活用促進タイプ」のうち堆肥散布機の導入】の場合</t>
    <rPh sb="4" eb="6">
      <t>チイキ</t>
    </rPh>
    <rPh sb="6" eb="8">
      <t>シゲン</t>
    </rPh>
    <rPh sb="8" eb="10">
      <t>カツヨウ</t>
    </rPh>
    <rPh sb="10" eb="12">
      <t>ソクシン</t>
    </rPh>
    <rPh sb="19" eb="21">
      <t>タイヒ</t>
    </rPh>
    <rPh sb="21" eb="24">
      <t>サンプキ</t>
    </rPh>
    <rPh sb="25" eb="27">
      <t>ドウニュウ</t>
    </rPh>
    <rPh sb="29" eb="31">
      <t>バアイ</t>
    </rPh>
    <phoneticPr fontId="6"/>
  </si>
  <si>
    <t>C.【稲わら有効利用促進タイプ】の場合</t>
    <rPh sb="3" eb="4">
      <t>イナ</t>
    </rPh>
    <rPh sb="6" eb="12">
      <t>ユウコウリヨウソクシン</t>
    </rPh>
    <rPh sb="17" eb="19">
      <t>バアイ</t>
    </rPh>
    <phoneticPr fontId="6"/>
  </si>
  <si>
    <t>稲わら収集・供給量を増加</t>
    <rPh sb="0" eb="1">
      <t>イナ</t>
    </rPh>
    <rPh sb="3" eb="5">
      <t>シュウシュウ</t>
    </rPh>
    <rPh sb="6" eb="9">
      <t>キョウキュウリョウ</t>
    </rPh>
    <rPh sb="10" eb="12">
      <t>ゾウカ</t>
    </rPh>
    <phoneticPr fontId="6"/>
  </si>
  <si>
    <t>　認定農業者　　　認定新規就農者　　　人・農地プランの中心経営体　　集落営農組織
　農地中間管理機構から農地を借りている者　　　農地所有適格法人　　農業協同組合
　農業者で組織する団体（法人以外）　　農業支援サービス事業体　　市町村　　その他</t>
    <rPh sb="1" eb="3">
      <t>ニンテイ</t>
    </rPh>
    <rPh sb="3" eb="6">
      <t>ノウギョウシャ</t>
    </rPh>
    <rPh sb="9" eb="11">
      <t>ニンテイ</t>
    </rPh>
    <rPh sb="11" eb="13">
      <t>シンキ</t>
    </rPh>
    <rPh sb="13" eb="16">
      <t>シュウノウシャ</t>
    </rPh>
    <rPh sb="19" eb="20">
      <t>ヒト</t>
    </rPh>
    <rPh sb="21" eb="23">
      <t>ノウチ</t>
    </rPh>
    <rPh sb="27" eb="29">
      <t>チュウシン</t>
    </rPh>
    <rPh sb="29" eb="32">
      <t>ケイエイタイ</t>
    </rPh>
    <rPh sb="34" eb="36">
      <t>シュウラク</t>
    </rPh>
    <rPh sb="36" eb="38">
      <t>エイノウ</t>
    </rPh>
    <rPh sb="38" eb="40">
      <t>ソシキ</t>
    </rPh>
    <rPh sb="43" eb="45">
      <t>ノウチ</t>
    </rPh>
    <rPh sb="45" eb="47">
      <t>チュウカン</t>
    </rPh>
    <rPh sb="47" eb="49">
      <t>カンリ</t>
    </rPh>
    <rPh sb="49" eb="51">
      <t>キコウ</t>
    </rPh>
    <rPh sb="53" eb="55">
      <t>ノウチ</t>
    </rPh>
    <rPh sb="56" eb="57">
      <t>カ</t>
    </rPh>
    <rPh sb="61" eb="62">
      <t>モノ</t>
    </rPh>
    <rPh sb="65" eb="67">
      <t>ノウチ</t>
    </rPh>
    <rPh sb="67" eb="69">
      <t>ショユウ</t>
    </rPh>
    <rPh sb="69" eb="71">
      <t>テキカク</t>
    </rPh>
    <rPh sb="71" eb="73">
      <t>ホウジン</t>
    </rPh>
    <rPh sb="75" eb="77">
      <t>ノウギョウ</t>
    </rPh>
    <rPh sb="77" eb="79">
      <t>キョウドウ</t>
    </rPh>
    <rPh sb="79" eb="81">
      <t>クミアイ</t>
    </rPh>
    <rPh sb="84" eb="87">
      <t>ノウギョウシャ</t>
    </rPh>
    <rPh sb="88" eb="90">
      <t>ソシキ</t>
    </rPh>
    <rPh sb="92" eb="94">
      <t>ダンタイ</t>
    </rPh>
    <rPh sb="95" eb="97">
      <t>ホウジン</t>
    </rPh>
    <rPh sb="97" eb="99">
      <t>イガイ</t>
    </rPh>
    <rPh sb="102" eb="104">
      <t>ノウギョウ</t>
    </rPh>
    <rPh sb="104" eb="106">
      <t>シエン</t>
    </rPh>
    <rPh sb="110" eb="113">
      <t>ジギョウタイ</t>
    </rPh>
    <rPh sb="115" eb="118">
      <t>シチョウソン</t>
    </rPh>
    <rPh sb="122" eb="123">
      <t>タ</t>
    </rPh>
    <phoneticPr fontId="6"/>
  </si>
  <si>
    <t>１．農作物の省エネルギー、省力・低コスト技術導入タイプ</t>
    <rPh sb="2" eb="5">
      <t>ノウサクモツ</t>
    </rPh>
    <rPh sb="6" eb="7">
      <t>ショウ</t>
    </rPh>
    <rPh sb="13" eb="15">
      <t>ショウリョク</t>
    </rPh>
    <rPh sb="16" eb="17">
      <t>テイ</t>
    </rPh>
    <rPh sb="20" eb="22">
      <t>ギジュツ</t>
    </rPh>
    <rPh sb="22" eb="24">
      <t>ドウニュウ</t>
    </rPh>
    <phoneticPr fontId="6"/>
  </si>
  <si>
    <t>稲わら収集面積拡大</t>
    <rPh sb="5" eb="7">
      <t>メンセキ</t>
    </rPh>
    <rPh sb="7" eb="9">
      <t>カクダイ</t>
    </rPh>
    <phoneticPr fontId="6"/>
  </si>
  <si>
    <r>
      <t xml:space="preserve">果樹の経営面積を維持又は拡大
</t>
    </r>
    <r>
      <rPr>
        <b/>
        <sz val="16"/>
        <color theme="1"/>
        <rFont val="ＭＳ Ｐゴシック"/>
        <family val="3"/>
        <charset val="128"/>
      </rPr>
      <t>※ただし、目標年度の経営面積が、「大規模経営型」の場合は６ha以上（わい化樹の場合は３ha以上）、「小規模経営型」の場合は２ha以上（わい化樹の場合は１ha以上）であること。</t>
    </r>
    <rPh sb="0" eb="2">
      <t>カジュ</t>
    </rPh>
    <rPh sb="3" eb="5">
      <t>ケイエイ</t>
    </rPh>
    <rPh sb="5" eb="7">
      <t>メンセキ</t>
    </rPh>
    <rPh sb="8" eb="10">
      <t>イジ</t>
    </rPh>
    <rPh sb="10" eb="11">
      <t>マタ</t>
    </rPh>
    <rPh sb="12" eb="14">
      <t>カクダイ</t>
    </rPh>
    <rPh sb="20" eb="22">
      <t>モクヒョウ</t>
    </rPh>
    <rPh sb="22" eb="24">
      <t>ネンド</t>
    </rPh>
    <rPh sb="25" eb="27">
      <t>ケイエイ</t>
    </rPh>
    <rPh sb="27" eb="29">
      <t>メンセキ</t>
    </rPh>
    <rPh sb="32" eb="35">
      <t>ダイキボ</t>
    </rPh>
    <rPh sb="35" eb="37">
      <t>ケイエイ</t>
    </rPh>
    <rPh sb="37" eb="38">
      <t>ガタ</t>
    </rPh>
    <rPh sb="40" eb="42">
      <t>バアイ</t>
    </rPh>
    <rPh sb="46" eb="48">
      <t>イジョウ</t>
    </rPh>
    <rPh sb="51" eb="52">
      <t>カ</t>
    </rPh>
    <rPh sb="52" eb="53">
      <t>ジュ</t>
    </rPh>
    <rPh sb="54" eb="56">
      <t>バアイ</t>
    </rPh>
    <rPh sb="60" eb="62">
      <t>イジョウ</t>
    </rPh>
    <rPh sb="65" eb="68">
      <t>ショウキボ</t>
    </rPh>
    <rPh sb="68" eb="70">
      <t>ケイエイ</t>
    </rPh>
    <rPh sb="70" eb="71">
      <t>ガタ</t>
    </rPh>
    <rPh sb="73" eb="75">
      <t>バアイ</t>
    </rPh>
    <rPh sb="79" eb="81">
      <t>イジョウ</t>
    </rPh>
    <rPh sb="84" eb="85">
      <t>カ</t>
    </rPh>
    <rPh sb="85" eb="86">
      <t>ジュ</t>
    </rPh>
    <rPh sb="87" eb="89">
      <t>バアイ</t>
    </rPh>
    <rPh sb="93" eb="95">
      <t>イジョウ</t>
    </rPh>
    <phoneticPr fontId="6"/>
  </si>
  <si>
    <t>令和４年度農林水産関連原油・原材料価格
高騰等対策事業要望書【農業関係】</t>
    <rPh sb="0" eb="2">
      <t>レイワ</t>
    </rPh>
    <rPh sb="3" eb="5">
      <t>ネンド</t>
    </rPh>
    <rPh sb="5" eb="9">
      <t>ノウリンスイサン</t>
    </rPh>
    <rPh sb="9" eb="11">
      <t>カンレン</t>
    </rPh>
    <rPh sb="11" eb="13">
      <t>ゲンユ</t>
    </rPh>
    <rPh sb="14" eb="17">
      <t>ゲンザイリョウ</t>
    </rPh>
    <rPh sb="17" eb="19">
      <t>カカク</t>
    </rPh>
    <rPh sb="20" eb="22">
      <t>コウトウ</t>
    </rPh>
    <rPh sb="22" eb="23">
      <t>トウ</t>
    </rPh>
    <rPh sb="23" eb="25">
      <t>タイサク</t>
    </rPh>
    <rPh sb="25" eb="27">
      <t>ジギョウ</t>
    </rPh>
    <rPh sb="27" eb="29">
      <t>ヨウボウ</t>
    </rPh>
    <rPh sb="29" eb="30">
      <t>ショ</t>
    </rPh>
    <rPh sb="31" eb="33">
      <t>ノウギョウ</t>
    </rPh>
    <rPh sb="33" eb="35">
      <t>カンケイ</t>
    </rPh>
    <phoneticPr fontId="13"/>
  </si>
  <si>
    <t>　規模決定根拠資料とは、要望する機械の規模（＝能力）をどのように決定したのかを説明する資料のことです。</t>
    <rPh sb="1" eb="3">
      <t>キボ</t>
    </rPh>
    <rPh sb="3" eb="5">
      <t>ケッテイ</t>
    </rPh>
    <rPh sb="5" eb="7">
      <t>コンキョ</t>
    </rPh>
    <rPh sb="7" eb="9">
      <t>シリョウ</t>
    </rPh>
    <rPh sb="12" eb="14">
      <t>ヨウボウ</t>
    </rPh>
    <rPh sb="16" eb="18">
      <t>キカイ</t>
    </rPh>
    <rPh sb="19" eb="21">
      <t>キボ</t>
    </rPh>
    <rPh sb="23" eb="25">
      <t>ノウリョク</t>
    </rPh>
    <rPh sb="32" eb="34">
      <t>ケッテイ</t>
    </rPh>
    <rPh sb="39" eb="41">
      <t>セツメイ</t>
    </rPh>
    <rPh sb="43" eb="45">
      <t>シリョウ</t>
    </rPh>
    <phoneticPr fontId="13"/>
  </si>
  <si>
    <t>　「目標経営面積（＝令和６年度の計画面積）」が、以下のように機械の能力や作業計画等から算出した「作業可能面積」を上回っていることが確認できれば、経営面積に対して適正な規模の機械であると言えます。</t>
    <rPh sb="2" eb="4">
      <t>モクヒョウ</t>
    </rPh>
    <rPh sb="4" eb="6">
      <t>ケイエイ</t>
    </rPh>
    <rPh sb="6" eb="8">
      <t>メンセキ</t>
    </rPh>
    <rPh sb="10" eb="12">
      <t>レイワ</t>
    </rPh>
    <rPh sb="13" eb="15">
      <t>ネンド</t>
    </rPh>
    <rPh sb="16" eb="18">
      <t>ケイカク</t>
    </rPh>
    <rPh sb="18" eb="20">
      <t>メンセキ</t>
    </rPh>
    <rPh sb="24" eb="26">
      <t>イカ</t>
    </rPh>
    <rPh sb="30" eb="32">
      <t>キカイ</t>
    </rPh>
    <rPh sb="33" eb="35">
      <t>ノウリョク</t>
    </rPh>
    <rPh sb="36" eb="38">
      <t>サギョウ</t>
    </rPh>
    <rPh sb="38" eb="40">
      <t>ケイカク</t>
    </rPh>
    <rPh sb="40" eb="41">
      <t>トウ</t>
    </rPh>
    <rPh sb="43" eb="45">
      <t>サンシュツ</t>
    </rPh>
    <rPh sb="48" eb="50">
      <t>サギョウ</t>
    </rPh>
    <rPh sb="50" eb="52">
      <t>カノウ</t>
    </rPh>
    <rPh sb="52" eb="54">
      <t>メンセキ</t>
    </rPh>
    <rPh sb="56" eb="58">
      <t>ウワマワ</t>
    </rPh>
    <rPh sb="65" eb="67">
      <t>カクニン</t>
    </rPh>
    <rPh sb="72" eb="74">
      <t>ケイエイ</t>
    </rPh>
    <rPh sb="74" eb="76">
      <t>メンセキ</t>
    </rPh>
    <rPh sb="77" eb="78">
      <t>タイ</t>
    </rPh>
    <rPh sb="80" eb="82">
      <t>テキセイ</t>
    </rPh>
    <rPh sb="83" eb="85">
      <t>キボ</t>
    </rPh>
    <rPh sb="86" eb="88">
      <t>キカイ</t>
    </rPh>
    <rPh sb="92" eb="93">
      <t>イ</t>
    </rPh>
    <phoneticPr fontId="13"/>
  </si>
  <si>
    <t>（「目標経営面積」が「作業可能面積」を下回っていると、経営面積に対して過剰な能力の機械であり、補助事業の対象とすることができませんので、機械の規模の見直し等をご検討ください。）</t>
    <rPh sb="2" eb="4">
      <t>モクヒョウ</t>
    </rPh>
    <rPh sb="4" eb="6">
      <t>ケイエイ</t>
    </rPh>
    <rPh sb="6" eb="8">
      <t>メンセキ</t>
    </rPh>
    <rPh sb="11" eb="13">
      <t>サギョウ</t>
    </rPh>
    <rPh sb="13" eb="15">
      <t>カノウ</t>
    </rPh>
    <rPh sb="15" eb="17">
      <t>メンセキ</t>
    </rPh>
    <rPh sb="19" eb="21">
      <t>シタマワ</t>
    </rPh>
    <rPh sb="27" eb="29">
      <t>ケイエイ</t>
    </rPh>
    <rPh sb="29" eb="31">
      <t>メンセキ</t>
    </rPh>
    <rPh sb="32" eb="33">
      <t>タイ</t>
    </rPh>
    <rPh sb="35" eb="37">
      <t>カジョウ</t>
    </rPh>
    <rPh sb="38" eb="40">
      <t>ノウリョク</t>
    </rPh>
    <rPh sb="41" eb="43">
      <t>キカイ</t>
    </rPh>
    <rPh sb="47" eb="49">
      <t>ホジョ</t>
    </rPh>
    <rPh sb="49" eb="51">
      <t>ジギョウ</t>
    </rPh>
    <rPh sb="52" eb="54">
      <t>タイショウ</t>
    </rPh>
    <rPh sb="68" eb="70">
      <t>キカイ</t>
    </rPh>
    <rPh sb="71" eb="73">
      <t>キボ</t>
    </rPh>
    <rPh sb="74" eb="76">
      <t>ミナオ</t>
    </rPh>
    <rPh sb="77" eb="78">
      <t>トウ</t>
    </rPh>
    <rPh sb="80" eb="82">
      <t>ケントウ</t>
    </rPh>
    <phoneticPr fontId="13"/>
  </si>
  <si>
    <t>①機械の作業能力（１時間当たりの作業面積）</t>
    <rPh sb="1" eb="3">
      <t>キカイ</t>
    </rPh>
    <rPh sb="4" eb="6">
      <t>サギョウ</t>
    </rPh>
    <rPh sb="6" eb="8">
      <t>ノウリョク</t>
    </rPh>
    <rPh sb="10" eb="12">
      <t>ジカン</t>
    </rPh>
    <rPh sb="12" eb="13">
      <t>ア</t>
    </rPh>
    <rPh sb="16" eb="18">
      <t>サギョウ</t>
    </rPh>
    <rPh sb="18" eb="20">
      <t>メンセキ</t>
    </rPh>
    <phoneticPr fontId="13"/>
  </si>
  <si>
    <t>ha</t>
    <phoneticPr fontId="13"/>
  </si>
  <si>
    <t>×</t>
    <phoneticPr fontId="13"/>
  </si>
  <si>
    <t>分/60分</t>
    <rPh sb="0" eb="1">
      <t>フン</t>
    </rPh>
    <rPh sb="4" eb="5">
      <t>フン</t>
    </rPh>
    <phoneticPr fontId="13"/>
  </si>
  <si>
    <t>＝</t>
    <phoneticPr fontId="13"/>
  </si>
  <si>
    <t>例：作業幅２mの機械を時速10km(=10,000m/時)で作業させる場合、１時間で２ｍ×10,000m=20,000㎡=2haを作業できる機械となる。</t>
    <rPh sb="0" eb="1">
      <t>レイ</t>
    </rPh>
    <rPh sb="2" eb="4">
      <t>サギョウ</t>
    </rPh>
    <rPh sb="4" eb="5">
      <t>ハバ</t>
    </rPh>
    <rPh sb="8" eb="10">
      <t>キカイ</t>
    </rPh>
    <rPh sb="11" eb="13">
      <t>ジソク</t>
    </rPh>
    <rPh sb="27" eb="28">
      <t>ジ</t>
    </rPh>
    <rPh sb="30" eb="32">
      <t>サギョウ</t>
    </rPh>
    <rPh sb="35" eb="37">
      <t>バアイ</t>
    </rPh>
    <rPh sb="39" eb="41">
      <t>ジカン</t>
    </rPh>
    <rPh sb="70" eb="72">
      <t>キカイ</t>
    </rPh>
    <phoneticPr fontId="13"/>
  </si>
  <si>
    <t>　　ただし、ほ場内での旋回や補給等の時間が１時間のうち１５分程度ある場合、実際に作業を行うのは４５分のため</t>
    <rPh sb="7" eb="8">
      <t>ジョウ</t>
    </rPh>
    <rPh sb="8" eb="9">
      <t>ナイ</t>
    </rPh>
    <rPh sb="11" eb="13">
      <t>センカイ</t>
    </rPh>
    <rPh sb="14" eb="16">
      <t>ホキュウ</t>
    </rPh>
    <rPh sb="16" eb="17">
      <t>トウ</t>
    </rPh>
    <rPh sb="18" eb="20">
      <t>ジカン</t>
    </rPh>
    <rPh sb="22" eb="24">
      <t>ジカン</t>
    </rPh>
    <rPh sb="29" eb="30">
      <t>フン</t>
    </rPh>
    <rPh sb="30" eb="32">
      <t>テイド</t>
    </rPh>
    <rPh sb="34" eb="36">
      <t>バアイ</t>
    </rPh>
    <rPh sb="37" eb="39">
      <t>ジッサイ</t>
    </rPh>
    <rPh sb="40" eb="42">
      <t>サギョウ</t>
    </rPh>
    <rPh sb="43" eb="44">
      <t>オコナ</t>
    </rPh>
    <rPh sb="49" eb="50">
      <t>フン</t>
    </rPh>
    <phoneticPr fontId="13"/>
  </si>
  <si>
    <r>
      <t>　　2ha×(45分÷60分)=</t>
    </r>
    <r>
      <rPr>
        <b/>
        <sz val="16"/>
        <color theme="1"/>
        <rFont val="ＭＳ Ｐゴシック"/>
        <family val="3"/>
        <charset val="128"/>
        <scheme val="minor"/>
      </rPr>
      <t>1.5ha</t>
    </r>
    <r>
      <rPr>
        <sz val="16"/>
        <color theme="1"/>
        <rFont val="ＭＳ Ｐゴシック"/>
        <family val="3"/>
        <charset val="128"/>
        <scheme val="minor"/>
      </rPr>
      <t>がこの機械の１時間当たりの実際の作業能力となる。</t>
    </r>
    <rPh sb="9" eb="10">
      <t>フン</t>
    </rPh>
    <rPh sb="13" eb="14">
      <t>フン</t>
    </rPh>
    <rPh sb="24" eb="26">
      <t>キカイ</t>
    </rPh>
    <rPh sb="28" eb="30">
      <t>ジカン</t>
    </rPh>
    <rPh sb="30" eb="31">
      <t>ア</t>
    </rPh>
    <rPh sb="34" eb="36">
      <t>ジッサイ</t>
    </rPh>
    <rPh sb="37" eb="39">
      <t>サギョウ</t>
    </rPh>
    <rPh sb="39" eb="41">
      <t>ノウリョク</t>
    </rPh>
    <phoneticPr fontId="13"/>
  </si>
  <si>
    <t>②作業可能時間（その作業に使うことができる時間）</t>
    <rPh sb="1" eb="3">
      <t>サギョウ</t>
    </rPh>
    <rPh sb="3" eb="5">
      <t>カノウ</t>
    </rPh>
    <rPh sb="5" eb="7">
      <t>ジカン</t>
    </rPh>
    <rPh sb="10" eb="12">
      <t>サギョウ</t>
    </rPh>
    <rPh sb="13" eb="14">
      <t>ツカ</t>
    </rPh>
    <rPh sb="21" eb="23">
      <t>ジカン</t>
    </rPh>
    <phoneticPr fontId="13"/>
  </si>
  <si>
    <t>時間/日</t>
    <rPh sb="0" eb="2">
      <t>ジカン</t>
    </rPh>
    <rPh sb="3" eb="4">
      <t>ニチ</t>
    </rPh>
    <phoneticPr fontId="13"/>
  </si>
  <si>
    <t>日間</t>
    <rPh sb="0" eb="2">
      <t>ニチカン</t>
    </rPh>
    <phoneticPr fontId="13"/>
  </si>
  <si>
    <t>例：１日８時間の労働時間のうち、ほ場までの移動時間や機械の清掃等の時間を除いて、この機械で１日５時間作業する計画である。</t>
    <rPh sb="0" eb="1">
      <t>レイ</t>
    </rPh>
    <rPh sb="3" eb="4">
      <t>ニチ</t>
    </rPh>
    <rPh sb="5" eb="7">
      <t>ジカン</t>
    </rPh>
    <rPh sb="8" eb="10">
      <t>ロウドウ</t>
    </rPh>
    <rPh sb="10" eb="12">
      <t>ジカン</t>
    </rPh>
    <rPh sb="17" eb="18">
      <t>ジョウ</t>
    </rPh>
    <rPh sb="21" eb="23">
      <t>イドウ</t>
    </rPh>
    <rPh sb="23" eb="25">
      <t>ジカン</t>
    </rPh>
    <rPh sb="26" eb="28">
      <t>キカイ</t>
    </rPh>
    <rPh sb="29" eb="31">
      <t>セイソウ</t>
    </rPh>
    <rPh sb="31" eb="32">
      <t>トウ</t>
    </rPh>
    <rPh sb="33" eb="35">
      <t>ジカン</t>
    </rPh>
    <rPh sb="36" eb="37">
      <t>ノゾ</t>
    </rPh>
    <rPh sb="42" eb="44">
      <t>キカイ</t>
    </rPh>
    <rPh sb="46" eb="47">
      <t>ニチ</t>
    </rPh>
    <rPh sb="48" eb="50">
      <t>ジカン</t>
    </rPh>
    <rPh sb="50" eb="52">
      <t>サギョウ</t>
    </rPh>
    <rPh sb="54" eb="56">
      <t>ケイカク</t>
    </rPh>
    <phoneticPr fontId="13"/>
  </si>
  <si>
    <t>　　作業を５日間のうちに終わらせる必要があり、そのうち１日程度は雨天で作業不可能となることを見越し、４日間が作業可能日数となる。</t>
    <rPh sb="2" eb="4">
      <t>サギョウ</t>
    </rPh>
    <rPh sb="6" eb="8">
      <t>ニチカン</t>
    </rPh>
    <rPh sb="12" eb="13">
      <t>オ</t>
    </rPh>
    <rPh sb="17" eb="19">
      <t>ヒツヨウ</t>
    </rPh>
    <rPh sb="28" eb="29">
      <t>ニチ</t>
    </rPh>
    <rPh sb="29" eb="31">
      <t>テイド</t>
    </rPh>
    <rPh sb="32" eb="34">
      <t>ウテン</t>
    </rPh>
    <rPh sb="35" eb="37">
      <t>サギョウ</t>
    </rPh>
    <rPh sb="37" eb="40">
      <t>フカノウ</t>
    </rPh>
    <rPh sb="46" eb="48">
      <t>ミコ</t>
    </rPh>
    <rPh sb="51" eb="53">
      <t>ニチカン</t>
    </rPh>
    <rPh sb="54" eb="56">
      <t>サギョウ</t>
    </rPh>
    <rPh sb="56" eb="58">
      <t>カノウ</t>
    </rPh>
    <rPh sb="58" eb="60">
      <t>ニッスウ</t>
    </rPh>
    <phoneticPr fontId="13"/>
  </si>
  <si>
    <r>
      <t>　　以上から、５時間×４日間＝</t>
    </r>
    <r>
      <rPr>
        <b/>
        <sz val="16"/>
        <color theme="1"/>
        <rFont val="ＭＳ Ｐゴシック"/>
        <family val="3"/>
        <charset val="128"/>
        <scheme val="minor"/>
      </rPr>
      <t>２０時間</t>
    </r>
    <r>
      <rPr>
        <sz val="16"/>
        <color theme="1"/>
        <rFont val="ＭＳ Ｐゴシック"/>
        <family val="3"/>
        <charset val="128"/>
        <scheme val="minor"/>
      </rPr>
      <t>が作業可能時間となる。</t>
    </r>
    <rPh sb="2" eb="4">
      <t>イジョウ</t>
    </rPh>
    <rPh sb="8" eb="10">
      <t>ジカン</t>
    </rPh>
    <rPh sb="12" eb="14">
      <t>ニチカン</t>
    </rPh>
    <rPh sb="17" eb="19">
      <t>ジカン</t>
    </rPh>
    <rPh sb="20" eb="22">
      <t>サギョウ</t>
    </rPh>
    <rPh sb="22" eb="24">
      <t>カノウ</t>
    </rPh>
    <rPh sb="24" eb="26">
      <t>ジカン</t>
    </rPh>
    <phoneticPr fontId="13"/>
  </si>
  <si>
    <t>③作業可能面積（＝①×②）</t>
    <rPh sb="1" eb="3">
      <t>サギョウ</t>
    </rPh>
    <rPh sb="3" eb="5">
      <t>カノウ</t>
    </rPh>
    <rPh sb="5" eb="7">
      <t>メンセキ</t>
    </rPh>
    <phoneticPr fontId="13"/>
  </si>
  <si>
    <t>①</t>
    <phoneticPr fontId="13"/>
  </si>
  <si>
    <t>ha/時間</t>
    <rPh sb="3" eb="5">
      <t>ジカン</t>
    </rPh>
    <phoneticPr fontId="13"/>
  </si>
  <si>
    <t>②</t>
    <phoneticPr fontId="13"/>
  </si>
  <si>
    <t>時間</t>
    <rPh sb="0" eb="2">
      <t>ジカン</t>
    </rPh>
    <phoneticPr fontId="13"/>
  </si>
  <si>
    <t>ha　・・・③</t>
    <phoneticPr fontId="13"/>
  </si>
  <si>
    <t>④目標経営面積（令和６年度の計画面積）</t>
    <rPh sb="1" eb="3">
      <t>モクヒョウ</t>
    </rPh>
    <rPh sb="3" eb="5">
      <t>ケイエイ</t>
    </rPh>
    <rPh sb="5" eb="7">
      <t>メンセキ</t>
    </rPh>
    <rPh sb="8" eb="10">
      <t>レイワ</t>
    </rPh>
    <rPh sb="11" eb="13">
      <t>ネンド</t>
    </rPh>
    <rPh sb="14" eb="16">
      <t>ケイカク</t>
    </rPh>
    <rPh sb="16" eb="18">
      <t>メンセキ</t>
    </rPh>
    <phoneticPr fontId="13"/>
  </si>
  <si>
    <t>※現状より拡大する計画である場合、拡大の見込みが十分にある計画面積としてください。</t>
    <rPh sb="1" eb="3">
      <t>ゲンジョウ</t>
    </rPh>
    <rPh sb="5" eb="7">
      <t>カクダイ</t>
    </rPh>
    <rPh sb="9" eb="11">
      <t>ケイカク</t>
    </rPh>
    <rPh sb="14" eb="16">
      <t>バアイ</t>
    </rPh>
    <rPh sb="17" eb="19">
      <t>カクダイ</t>
    </rPh>
    <rPh sb="20" eb="22">
      <t>ミコ</t>
    </rPh>
    <rPh sb="24" eb="26">
      <t>ジュウブン</t>
    </rPh>
    <rPh sb="29" eb="31">
      <t>ケイカク</t>
    </rPh>
    <rPh sb="31" eb="33">
      <t>メンセキ</t>
    </rPh>
    <phoneticPr fontId="13"/>
  </si>
  <si>
    <t>⑤妥当性の判定（④＞③であれば、適正規模であると判定）</t>
    <rPh sb="1" eb="4">
      <t>ダトウセイ</t>
    </rPh>
    <rPh sb="5" eb="7">
      <t>ハンテイ</t>
    </rPh>
    <rPh sb="16" eb="18">
      <t>テキセイ</t>
    </rPh>
    <rPh sb="18" eb="20">
      <t>キボ</t>
    </rPh>
    <rPh sb="24" eb="26">
      <t>ハンテイ</t>
    </rPh>
    <phoneticPr fontId="13"/>
  </si>
  <si>
    <t>（〇　or　×）</t>
    <phoneticPr fontId="13"/>
  </si>
  <si>
    <t>注１：機械の種類やほ場条件等によって、計算方法が異なる場合があります。算定が難しい場合は、県へ御相談ください。</t>
    <rPh sb="0" eb="1">
      <t>チュウ</t>
    </rPh>
    <rPh sb="3" eb="5">
      <t>キカイ</t>
    </rPh>
    <rPh sb="6" eb="8">
      <t>シュルイ</t>
    </rPh>
    <rPh sb="10" eb="11">
      <t>ジョウ</t>
    </rPh>
    <rPh sb="11" eb="13">
      <t>ジョウケン</t>
    </rPh>
    <rPh sb="13" eb="14">
      <t>トウ</t>
    </rPh>
    <rPh sb="19" eb="21">
      <t>ケイサン</t>
    </rPh>
    <rPh sb="21" eb="23">
      <t>ホウホウ</t>
    </rPh>
    <rPh sb="24" eb="25">
      <t>コト</t>
    </rPh>
    <rPh sb="27" eb="29">
      <t>バアイ</t>
    </rPh>
    <rPh sb="35" eb="37">
      <t>サンテイ</t>
    </rPh>
    <rPh sb="38" eb="39">
      <t>ムズカ</t>
    </rPh>
    <rPh sb="41" eb="43">
      <t>バアイ</t>
    </rPh>
    <rPh sb="45" eb="46">
      <t>ケン</t>
    </rPh>
    <rPh sb="47" eb="50">
      <t>ゴソウダン</t>
    </rPh>
    <phoneticPr fontId="13"/>
  </si>
  <si>
    <t>注２：同種の機械を既に保有している場合は、既存機械の能力も考慮する必要があります。</t>
    <rPh sb="0" eb="1">
      <t>チュウ</t>
    </rPh>
    <rPh sb="3" eb="5">
      <t>ドウシュ</t>
    </rPh>
    <rPh sb="6" eb="8">
      <t>キカイ</t>
    </rPh>
    <rPh sb="9" eb="10">
      <t>スデ</t>
    </rPh>
    <rPh sb="11" eb="13">
      <t>ホユウ</t>
    </rPh>
    <rPh sb="17" eb="19">
      <t>バアイ</t>
    </rPh>
    <rPh sb="21" eb="23">
      <t>キゾン</t>
    </rPh>
    <rPh sb="23" eb="25">
      <t>キカイ</t>
    </rPh>
    <rPh sb="26" eb="28">
      <t>ノウリョク</t>
    </rPh>
    <rPh sb="29" eb="31">
      <t>コウリョ</t>
    </rPh>
    <rPh sb="33" eb="35">
      <t>ヒツヨウ</t>
    </rPh>
    <phoneticPr fontId="13"/>
  </si>
  <si>
    <t>注３：農薬散布等、年間に複数回行う作業は、ピーク時を想定して算出してください。</t>
    <rPh sb="0" eb="1">
      <t>チュウ</t>
    </rPh>
    <rPh sb="3" eb="5">
      <t>ノウヤク</t>
    </rPh>
    <rPh sb="5" eb="7">
      <t>サンプ</t>
    </rPh>
    <rPh sb="7" eb="8">
      <t>トウ</t>
    </rPh>
    <rPh sb="9" eb="11">
      <t>ネンカン</t>
    </rPh>
    <rPh sb="12" eb="15">
      <t>フクスウカイ</t>
    </rPh>
    <rPh sb="15" eb="16">
      <t>オコナ</t>
    </rPh>
    <rPh sb="17" eb="19">
      <t>サギョウ</t>
    </rPh>
    <rPh sb="24" eb="25">
      <t>ジ</t>
    </rPh>
    <rPh sb="26" eb="28">
      <t>ソウテイ</t>
    </rPh>
    <rPh sb="30" eb="32">
      <t>サンシュツ</t>
    </rPh>
    <phoneticPr fontId="13"/>
  </si>
  <si>
    <t>注４：各数値は、機械のカタログや作業日誌等により確認できる数値とする必要があります。</t>
    <rPh sb="0" eb="1">
      <t>チュウ</t>
    </rPh>
    <rPh sb="3" eb="4">
      <t>カク</t>
    </rPh>
    <rPh sb="4" eb="6">
      <t>スウチ</t>
    </rPh>
    <rPh sb="8" eb="10">
      <t>キカイ</t>
    </rPh>
    <rPh sb="16" eb="18">
      <t>サギョウ</t>
    </rPh>
    <rPh sb="18" eb="20">
      <t>ニッシ</t>
    </rPh>
    <rPh sb="20" eb="21">
      <t>トウ</t>
    </rPh>
    <rPh sb="24" eb="26">
      <t>カクニン</t>
    </rPh>
    <rPh sb="29" eb="31">
      <t>スウチ</t>
    </rPh>
    <rPh sb="34" eb="36">
      <t>ヒツヨウ</t>
    </rPh>
    <phoneticPr fontId="13"/>
  </si>
  <si>
    <t>注５：①、②の計算方法については、別途聞き取り等により計算過程を確認させていただく場合があります。</t>
    <rPh sb="0" eb="1">
      <t>チュウ</t>
    </rPh>
    <rPh sb="7" eb="9">
      <t>ケイサン</t>
    </rPh>
    <rPh sb="9" eb="11">
      <t>ホウホウ</t>
    </rPh>
    <rPh sb="17" eb="19">
      <t>ベット</t>
    </rPh>
    <rPh sb="19" eb="20">
      <t>キ</t>
    </rPh>
    <rPh sb="21" eb="22">
      <t>ト</t>
    </rPh>
    <rPh sb="23" eb="24">
      <t>トウ</t>
    </rPh>
    <rPh sb="27" eb="29">
      <t>ケイサン</t>
    </rPh>
    <rPh sb="29" eb="31">
      <t>カテイ</t>
    </rPh>
    <rPh sb="32" eb="34">
      <t>カクニン</t>
    </rPh>
    <rPh sb="41" eb="43">
      <t>バアイ</t>
    </rPh>
    <phoneticPr fontId="13"/>
  </si>
  <si>
    <t>（単位を選択）</t>
    <rPh sb="1" eb="3">
      <t>タンイ</t>
    </rPh>
    <rPh sb="4" eb="6">
      <t>センタク</t>
    </rPh>
    <phoneticPr fontId="6"/>
  </si>
  <si>
    <t>ℓ
kg
その他</t>
    <rPh sb="7" eb="8">
      <t>タ</t>
    </rPh>
    <phoneticPr fontId="6"/>
  </si>
  <si>
    <t>時/10a
時/ha</t>
    <rPh sb="0" eb="1">
      <t>ジ</t>
    </rPh>
    <rPh sb="7" eb="8">
      <t>ジ</t>
    </rPh>
    <phoneticPr fontId="6"/>
  </si>
  <si>
    <t>（単位）</t>
    <rPh sb="1" eb="3">
      <t>タンイ</t>
    </rPh>
    <phoneticPr fontId="6"/>
  </si>
  <si>
    <r>
      <t xml:space="preserve">【参考様式】添付資料のうち「規模決定根拠資料」について
</t>
    </r>
    <r>
      <rPr>
        <b/>
        <sz val="18"/>
        <color theme="1"/>
        <rFont val="ＭＳ Ｐゴシック"/>
        <family val="3"/>
        <charset val="128"/>
        <scheme val="minor"/>
      </rPr>
      <t>（※本資料は、「令和４年度原油・原材料高騰等対策事業」にのみ用いるものです。
また、導入する機械によっては、本様式の計算方法は適さない場合がありますので、
その場合は別途聞き取り等により判断いたします。）</t>
    </r>
    <rPh sb="1" eb="3">
      <t>サンコウ</t>
    </rPh>
    <rPh sb="3" eb="5">
      <t>ヨウシキ</t>
    </rPh>
    <rPh sb="6" eb="8">
      <t>テンプ</t>
    </rPh>
    <rPh sb="8" eb="10">
      <t>シリョウ</t>
    </rPh>
    <rPh sb="14" eb="16">
      <t>キボ</t>
    </rPh>
    <rPh sb="16" eb="18">
      <t>ケッテイ</t>
    </rPh>
    <rPh sb="18" eb="20">
      <t>コンキョ</t>
    </rPh>
    <rPh sb="20" eb="22">
      <t>シリョウ</t>
    </rPh>
    <rPh sb="30" eb="31">
      <t>ホン</t>
    </rPh>
    <rPh sb="31" eb="33">
      <t>シリョウ</t>
    </rPh>
    <rPh sb="36" eb="38">
      <t>レイワ</t>
    </rPh>
    <rPh sb="39" eb="41">
      <t>ネンド</t>
    </rPh>
    <rPh sb="41" eb="43">
      <t>ゲンユ</t>
    </rPh>
    <rPh sb="44" eb="47">
      <t>ゲンザイリョウ</t>
    </rPh>
    <rPh sb="47" eb="49">
      <t>コウトウ</t>
    </rPh>
    <rPh sb="49" eb="50">
      <t>トウ</t>
    </rPh>
    <rPh sb="50" eb="52">
      <t>タイサク</t>
    </rPh>
    <rPh sb="52" eb="54">
      <t>ジギョウ</t>
    </rPh>
    <rPh sb="58" eb="59">
      <t>モチ</t>
    </rPh>
    <rPh sb="70" eb="72">
      <t>ドウニュウ</t>
    </rPh>
    <rPh sb="74" eb="76">
      <t>キカイ</t>
    </rPh>
    <rPh sb="82" eb="83">
      <t>ホン</t>
    </rPh>
    <rPh sb="83" eb="85">
      <t>ヨウシキ</t>
    </rPh>
    <rPh sb="86" eb="88">
      <t>ケイサン</t>
    </rPh>
    <rPh sb="88" eb="90">
      <t>ホウホウ</t>
    </rPh>
    <rPh sb="91" eb="92">
      <t>テキ</t>
    </rPh>
    <rPh sb="95" eb="97">
      <t>バアイ</t>
    </rPh>
    <rPh sb="108" eb="110">
      <t>バアイ</t>
    </rPh>
    <rPh sb="111" eb="113">
      <t>ベット</t>
    </rPh>
    <rPh sb="113" eb="114">
      <t>キ</t>
    </rPh>
    <rPh sb="115" eb="116">
      <t>ト</t>
    </rPh>
    <rPh sb="117" eb="118">
      <t>トウ</t>
    </rPh>
    <rPh sb="121" eb="123">
      <t>ハンダン</t>
    </rPh>
    <phoneticPr fontId="13"/>
  </si>
  <si>
    <r>
      <t>ha/時間・・・</t>
    </r>
    <r>
      <rPr>
        <b/>
        <sz val="16"/>
        <color theme="1"/>
        <rFont val="ＭＳ Ｐゴシック"/>
        <family val="3"/>
        <charset val="128"/>
        <scheme val="minor"/>
      </rPr>
      <t>①</t>
    </r>
    <rPh sb="3" eb="5">
      <t>ジカン</t>
    </rPh>
    <phoneticPr fontId="13"/>
  </si>
  <si>
    <r>
      <t>時間・・・</t>
    </r>
    <r>
      <rPr>
        <b/>
        <sz val="16"/>
        <color theme="1"/>
        <rFont val="ＭＳ Ｐゴシック"/>
        <family val="3"/>
        <charset val="128"/>
        <scheme val="minor"/>
      </rPr>
      <t>②</t>
    </r>
    <rPh sb="0" eb="2">
      <t>ジカン</t>
    </rPh>
    <phoneticPr fontId="13"/>
  </si>
  <si>
    <t>県民局又は事業担当課で別様式を作成する場合は本表は不要</t>
    <rPh sb="0" eb="3">
      <t>ケンミンキョク</t>
    </rPh>
    <rPh sb="3" eb="4">
      <t>マタ</t>
    </rPh>
    <rPh sb="5" eb="7">
      <t>ジギョウ</t>
    </rPh>
    <rPh sb="7" eb="10">
      <t>タントウカ</t>
    </rPh>
    <rPh sb="11" eb="12">
      <t>ベツ</t>
    </rPh>
    <rPh sb="12" eb="14">
      <t>ヨウシキ</t>
    </rPh>
    <rPh sb="15" eb="17">
      <t>サクセイ</t>
    </rPh>
    <rPh sb="19" eb="21">
      <t>バアイ</t>
    </rPh>
    <rPh sb="22" eb="23">
      <t>ホン</t>
    </rPh>
    <rPh sb="23" eb="24">
      <t>ヒョウ</t>
    </rPh>
    <rPh sb="25" eb="27">
      <t>フヨウ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</si>
</sst>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m&quot;月&quot;d&quot;日&quot;;@"/>
    <numFmt numFmtId="179" formatCode="\(#,###\)"/>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2"/>
      <charset val="128"/>
    </font>
    <font>
      <sz val="11"/>
      <name val="ＭＳ 明朝"/>
      <family val="1"/>
      <charset val="128"/>
    </font>
    <font>
      <sz val="11"/>
      <color indexed="8"/>
      <name val="ＭＳ Ｐゴシック"/>
      <family val="3"/>
      <charset val="128"/>
      <scheme val="minor"/>
    </font>
    <font>
      <b/>
      <sz val="11"/>
      <color theme="1"/>
      <name val="ＭＳ Ｐゴシック"/>
      <family val="3"/>
      <charset val="128"/>
    </font>
    <font>
      <b/>
      <sz val="28"/>
      <color theme="1"/>
      <name val="ＭＳ Ｐゴシック"/>
      <family val="3"/>
      <charset val="128"/>
    </font>
    <font>
      <sz val="6"/>
      <name val="ＭＳ Ｐゴシック"/>
      <family val="2"/>
      <charset val="128"/>
      <scheme val="minor"/>
    </font>
    <font>
      <b/>
      <sz val="18"/>
      <color theme="1"/>
      <name val="ＭＳ Ｐゴシック"/>
      <family val="3"/>
      <charset val="128"/>
    </font>
    <font>
      <b/>
      <sz val="16"/>
      <color theme="1"/>
      <name val="ＭＳ Ｐゴシック"/>
      <family val="3"/>
      <charset val="128"/>
    </font>
    <font>
      <b/>
      <sz val="26"/>
      <color theme="1"/>
      <name val="ＭＳ Ｐゴシック"/>
      <family val="3"/>
      <charset val="128"/>
    </font>
    <font>
      <b/>
      <sz val="20"/>
      <color theme="1"/>
      <name val="ＭＳ Ｐゴシック"/>
      <family val="3"/>
      <charset val="128"/>
    </font>
    <font>
      <sz val="12"/>
      <name val="ＭＳ Ｐゴシック"/>
      <family val="3"/>
      <charset val="128"/>
    </font>
    <font>
      <sz val="10"/>
      <name val="ＭＳ Ｐゴシック"/>
      <family val="3"/>
      <charset val="128"/>
    </font>
    <font>
      <b/>
      <sz val="22"/>
      <color theme="1"/>
      <name val="ＭＳ Ｐゴシック"/>
      <family val="3"/>
      <charset val="128"/>
    </font>
    <font>
      <b/>
      <sz val="24"/>
      <color theme="1"/>
      <name val="ＭＳ Ｐゴシック"/>
      <family val="3"/>
      <charset val="128"/>
    </font>
    <font>
      <b/>
      <sz val="18"/>
      <color rgb="FFFF0000"/>
      <name val="ＭＳ Ｐゴシック"/>
      <family val="3"/>
      <charset val="128"/>
    </font>
    <font>
      <sz val="14"/>
      <name val="ＭＳ Ｐゴシック"/>
      <family val="3"/>
      <charset val="128"/>
    </font>
    <font>
      <sz val="18"/>
      <name val="ＭＳ Ｐゴシック"/>
      <family val="3"/>
      <charset val="128"/>
    </font>
    <font>
      <b/>
      <sz val="18"/>
      <name val="ＭＳ Ｐゴシック"/>
      <family val="3"/>
      <charset val="128"/>
    </font>
    <font>
      <b/>
      <sz val="26"/>
      <name val="ＭＳ Ｐゴシック"/>
      <family val="3"/>
      <charset val="128"/>
    </font>
    <font>
      <b/>
      <sz val="16"/>
      <name val="ＭＳ Ｐゴシック"/>
      <family val="3"/>
      <charset val="128"/>
    </font>
    <font>
      <b/>
      <sz val="20"/>
      <color rgb="FFFF0000"/>
      <name val="ＭＳ Ｐゴシック"/>
      <family val="3"/>
      <charset val="128"/>
    </font>
    <font>
      <b/>
      <sz val="16"/>
      <color rgb="FFFF0000"/>
      <name val="ＭＳ Ｐゴシック"/>
      <family val="3"/>
      <charset val="128"/>
    </font>
    <font>
      <b/>
      <sz val="26"/>
      <color rgb="FFFF0000"/>
      <name val="ＭＳ Ｐゴシック"/>
      <family val="3"/>
      <charset val="128"/>
    </font>
    <font>
      <b/>
      <sz val="20"/>
      <color rgb="FF0070C0"/>
      <name val="ＭＳ Ｐゴシック"/>
      <family val="3"/>
      <charset val="128"/>
    </font>
    <font>
      <b/>
      <sz val="20"/>
      <name val="ＭＳ Ｐゴシック"/>
      <family val="3"/>
      <charset val="128"/>
    </font>
    <font>
      <sz val="18"/>
      <color rgb="FFFF0000"/>
      <name val="ＭＳ Ｐゴシック"/>
      <family val="3"/>
      <charset val="128"/>
    </font>
    <font>
      <b/>
      <sz val="24"/>
      <name val="ＭＳ Ｐゴシック"/>
      <family val="3"/>
      <charset val="128"/>
    </font>
    <font>
      <b/>
      <sz val="14"/>
      <name val="ＭＳ Ｐゴシック"/>
      <family val="3"/>
      <charset val="128"/>
    </font>
    <font>
      <b/>
      <sz val="36"/>
      <color theme="1"/>
      <name val="ＭＳ Ｐゴシック"/>
      <family val="3"/>
      <charset val="128"/>
    </font>
    <font>
      <b/>
      <sz val="14"/>
      <color theme="1"/>
      <name val="ＭＳ Ｐゴシック"/>
      <family val="3"/>
      <charset val="128"/>
    </font>
    <font>
      <sz val="20"/>
      <name val="ＭＳ Ｐゴシック"/>
      <family val="3"/>
      <charset val="128"/>
    </font>
    <font>
      <b/>
      <u/>
      <sz val="20"/>
      <name val="ＭＳ Ｐゴシック"/>
      <family val="3"/>
      <charset val="128"/>
    </font>
    <font>
      <sz val="24"/>
      <name val="ＭＳ Ｐゴシック"/>
      <family val="3"/>
      <charset val="128"/>
    </font>
    <font>
      <b/>
      <sz val="24"/>
      <color theme="1"/>
      <name val="ＭＳ Ｐゴシック"/>
      <family val="3"/>
      <charset val="128"/>
      <scheme val="minor"/>
    </font>
    <font>
      <sz val="12"/>
      <color theme="1"/>
      <name val="ＭＳ Ｐゴシック"/>
      <family val="2"/>
      <charset val="128"/>
      <scheme val="minor"/>
    </font>
    <font>
      <sz val="18"/>
      <color theme="1"/>
      <name val="ＭＳ Ｐゴシック"/>
      <family val="3"/>
      <charset val="128"/>
      <scheme val="minor"/>
    </font>
    <font>
      <b/>
      <sz val="26"/>
      <color theme="1"/>
      <name val="ＭＳ Ｐゴシック"/>
      <family val="3"/>
      <charset val="128"/>
      <scheme val="minor"/>
    </font>
    <font>
      <sz val="14"/>
      <color theme="1"/>
      <name val="ＭＳ Ｐゴシック"/>
      <family val="2"/>
      <charset val="128"/>
      <scheme val="minor"/>
    </font>
    <font>
      <sz val="20"/>
      <color theme="1"/>
      <name val="ＭＳ Ｐゴシック"/>
      <family val="2"/>
      <charset val="128"/>
      <scheme val="minor"/>
    </font>
    <font>
      <sz val="16"/>
      <color theme="1"/>
      <name val="ＭＳ Ｐゴシック"/>
      <family val="3"/>
      <charset val="128"/>
      <scheme val="minor"/>
    </font>
    <font>
      <sz val="26"/>
      <color theme="1"/>
      <name val="ＭＳ Ｐゴシック"/>
      <family val="3"/>
      <charset val="128"/>
      <scheme val="minor"/>
    </font>
    <font>
      <sz val="36"/>
      <color theme="1"/>
      <name val="ＭＳ Ｐゴシック"/>
      <family val="3"/>
      <charset val="128"/>
      <scheme val="minor"/>
    </font>
    <font>
      <b/>
      <sz val="16"/>
      <color theme="1"/>
      <name val="ＭＳ Ｐゴシック"/>
      <family val="3"/>
      <charset val="128"/>
      <scheme val="minor"/>
    </font>
    <font>
      <sz val="18"/>
      <color theme="1"/>
      <name val="ＭＳ Ｐゴシック"/>
      <family val="2"/>
      <charset val="128"/>
      <scheme val="minor"/>
    </font>
    <font>
      <sz val="18"/>
      <color rgb="FFFF0000"/>
      <name val="ＭＳ Ｐゴシック"/>
      <family val="3"/>
      <charset val="128"/>
      <scheme val="minor"/>
    </font>
    <font>
      <b/>
      <sz val="18"/>
      <color theme="1"/>
      <name val="ＭＳ Ｐゴシック"/>
      <family val="3"/>
      <charset val="128"/>
      <scheme val="minor"/>
    </font>
  </fonts>
  <fills count="10">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16">
    <xf numFmtId="0" fontId="0" fillId="0" borderId="0">
      <alignment vertical="center"/>
    </xf>
    <xf numFmtId="0" fontId="7" fillId="0" borderId="0">
      <alignment vertical="center"/>
    </xf>
    <xf numFmtId="0" fontId="8" fillId="0" borderId="0">
      <alignment vertical="center"/>
    </xf>
    <xf numFmtId="0" fontId="9" fillId="0" borderId="0">
      <alignment vertical="center"/>
    </xf>
    <xf numFmtId="0" fontId="5" fillId="0" borderId="0">
      <alignment vertical="center"/>
    </xf>
    <xf numFmtId="0" fontId="9" fillId="0" borderId="0">
      <alignment vertical="center"/>
    </xf>
    <xf numFmtId="0" fontId="10" fillId="0" borderId="0">
      <alignment vertical="center"/>
    </xf>
    <xf numFmtId="0" fontId="9"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691">
    <xf numFmtId="0" fontId="0" fillId="0" borderId="0" xfId="0">
      <alignment vertical="center"/>
    </xf>
    <xf numFmtId="0" fontId="11" fillId="0" borderId="0" xfId="10" applyFont="1">
      <alignment vertical="center"/>
    </xf>
    <xf numFmtId="0" fontId="14" fillId="0" borderId="0" xfId="10" applyFont="1">
      <alignment vertical="center"/>
    </xf>
    <xf numFmtId="0" fontId="14" fillId="0" borderId="0" xfId="10" applyFont="1" applyBorder="1" applyAlignment="1">
      <alignment horizontal="center" vertical="center"/>
    </xf>
    <xf numFmtId="0" fontId="14" fillId="0" borderId="0" xfId="10" applyFont="1" applyBorder="1" applyAlignment="1">
      <alignment horizontal="left"/>
    </xf>
    <xf numFmtId="0" fontId="14" fillId="0" borderId="14" xfId="10" applyFont="1" applyBorder="1" applyAlignment="1">
      <alignment horizontal="left" vertical="center"/>
    </xf>
    <xf numFmtId="0" fontId="12" fillId="0" borderId="0" xfId="10" applyFont="1" applyAlignment="1">
      <alignment vertical="center"/>
    </xf>
    <xf numFmtId="0" fontId="18" fillId="0" borderId="0" xfId="0" applyFont="1">
      <alignment vertical="center"/>
    </xf>
    <xf numFmtId="0" fontId="18" fillId="0" borderId="0" xfId="0" applyFont="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lignment vertical="center"/>
    </xf>
    <xf numFmtId="2" fontId="18" fillId="0" borderId="1" xfId="0" applyNumberFormat="1" applyFont="1" applyBorder="1">
      <alignment vertical="center"/>
    </xf>
    <xf numFmtId="0" fontId="18" fillId="0" borderId="1" xfId="0" applyFont="1" applyBorder="1" applyAlignment="1">
      <alignment vertical="center" wrapText="1"/>
    </xf>
    <xf numFmtId="176" fontId="18" fillId="0" borderId="1" xfId="0" applyNumberFormat="1" applyFont="1" applyBorder="1">
      <alignment vertical="center"/>
    </xf>
    <xf numFmtId="0" fontId="16" fillId="0" borderId="0" xfId="10" applyFont="1" applyBorder="1" applyAlignment="1">
      <alignment horizontal="left" vertical="center"/>
    </xf>
    <xf numFmtId="0" fontId="18" fillId="0" borderId="0" xfId="0" applyFont="1" applyAlignment="1">
      <alignment horizontal="left" vertical="center"/>
    </xf>
    <xf numFmtId="0" fontId="18" fillId="0" borderId="1" xfId="0" applyFont="1" applyBorder="1" applyAlignment="1">
      <alignment horizontal="center" vertical="center" wrapText="1"/>
    </xf>
    <xf numFmtId="0" fontId="14" fillId="0" borderId="0" xfId="10" applyFont="1" applyBorder="1" applyAlignment="1">
      <alignment horizontal="center" vertical="center"/>
    </xf>
    <xf numFmtId="0" fontId="14" fillId="0" borderId="1" xfId="10" applyFont="1" applyBorder="1" applyAlignment="1">
      <alignment horizontal="center" vertical="center"/>
    </xf>
    <xf numFmtId="0" fontId="18" fillId="4" borderId="0" xfId="0" applyFont="1" applyFill="1">
      <alignment vertical="center"/>
    </xf>
    <xf numFmtId="0" fontId="19" fillId="0" borderId="13" xfId="0" applyFont="1" applyBorder="1" applyAlignment="1">
      <alignment vertical="center"/>
    </xf>
    <xf numFmtId="0" fontId="18" fillId="0" borderId="1" xfId="0" applyFont="1" applyBorder="1" applyAlignment="1">
      <alignment horizontal="center" vertical="center" wrapText="1"/>
    </xf>
    <xf numFmtId="0" fontId="18" fillId="0" borderId="7" xfId="0" applyFont="1" applyBorder="1">
      <alignment vertical="center"/>
    </xf>
    <xf numFmtId="0" fontId="18" fillId="0" borderId="6" xfId="0" applyFont="1" applyBorder="1">
      <alignment vertical="center"/>
    </xf>
    <xf numFmtId="0" fontId="18" fillId="4" borderId="6" xfId="0" applyFont="1" applyFill="1" applyBorder="1">
      <alignment vertical="center"/>
    </xf>
    <xf numFmtId="0" fontId="18" fillId="4" borderId="1" xfId="0" applyFont="1" applyFill="1" applyBorder="1">
      <alignment vertical="center"/>
    </xf>
    <xf numFmtId="0" fontId="20" fillId="0" borderId="0" xfId="10" applyFont="1" applyAlignment="1">
      <alignment horizontal="right" vertical="center"/>
    </xf>
    <xf numFmtId="0" fontId="14" fillId="0" borderId="0" xfId="10" applyFont="1" applyBorder="1" applyAlignment="1">
      <alignment horizontal="left" vertical="center"/>
    </xf>
    <xf numFmtId="0" fontId="14" fillId="0" borderId="0" xfId="10" applyFont="1" applyBorder="1" applyAlignment="1">
      <alignment horizontal="center" vertical="center" wrapText="1"/>
    </xf>
    <xf numFmtId="0" fontId="14" fillId="0" borderId="0" xfId="10" applyFont="1" applyAlignment="1">
      <alignment horizontal="center" vertical="center"/>
    </xf>
    <xf numFmtId="0" fontId="14" fillId="0" borderId="0" xfId="10" applyFont="1" applyBorder="1" applyAlignment="1">
      <alignment horizontal="left" vertical="center" wrapText="1"/>
    </xf>
    <xf numFmtId="0" fontId="14" fillId="0" borderId="0" xfId="10" applyFont="1" applyFill="1" applyBorder="1" applyAlignment="1">
      <alignment horizontal="left" vertical="center" wrapText="1"/>
    </xf>
    <xf numFmtId="38" fontId="18" fillId="0" borderId="1" xfId="0" applyNumberFormat="1" applyFont="1" applyBorder="1">
      <alignment vertical="center"/>
    </xf>
    <xf numFmtId="38" fontId="18" fillId="0" borderId="14" xfId="12" applyFont="1" applyBorder="1" applyAlignment="1">
      <alignment vertical="center" shrinkToFit="1"/>
    </xf>
    <xf numFmtId="0" fontId="0"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2" fillId="0" borderId="0" xfId="10" applyFont="1" applyBorder="1" applyAlignment="1">
      <alignment horizontal="left" vertical="center"/>
    </xf>
    <xf numFmtId="38" fontId="18" fillId="0" borderId="1" xfId="12" applyFont="1" applyBorder="1">
      <alignment vertical="center"/>
    </xf>
    <xf numFmtId="0" fontId="18" fillId="0" borderId="0" xfId="0" applyFont="1" applyFill="1">
      <alignment vertical="center"/>
    </xf>
    <xf numFmtId="0" fontId="18" fillId="0" borderId="2" xfId="0" applyFont="1" applyBorder="1" applyAlignment="1">
      <alignment horizontal="center" vertical="center" wrapText="1"/>
    </xf>
    <xf numFmtId="0" fontId="0" fillId="0" borderId="2" xfId="0" applyFont="1" applyBorder="1" applyAlignment="1">
      <alignment horizontal="center" vertical="center" wrapText="1"/>
    </xf>
    <xf numFmtId="0" fontId="14" fillId="0" borderId="1" xfId="10" applyFont="1" applyBorder="1" applyAlignment="1">
      <alignment horizontal="center" vertical="center"/>
    </xf>
    <xf numFmtId="0" fontId="14" fillId="2" borderId="2" xfId="10" applyFont="1" applyFill="1" applyBorder="1" applyAlignment="1">
      <alignment horizontal="center" vertical="center"/>
    </xf>
    <xf numFmtId="0" fontId="14" fillId="5" borderId="2" xfId="10" applyFont="1" applyFill="1" applyBorder="1" applyAlignment="1">
      <alignment horizontal="center" vertical="center"/>
    </xf>
    <xf numFmtId="0" fontId="23" fillId="0" borderId="0" xfId="0" applyFont="1">
      <alignment vertical="center"/>
    </xf>
    <xf numFmtId="0" fontId="23" fillId="0" borderId="0" xfId="0" applyFont="1" applyAlignment="1">
      <alignment horizontal="center" vertical="center"/>
    </xf>
    <xf numFmtId="178" fontId="23" fillId="0" borderId="0" xfId="0" applyNumberFormat="1" applyFont="1">
      <alignment vertical="center"/>
    </xf>
    <xf numFmtId="0" fontId="23" fillId="0" borderId="1" xfId="0" applyFont="1" applyBorder="1" applyAlignment="1">
      <alignment horizontal="center" vertical="center"/>
    </xf>
    <xf numFmtId="178" fontId="23" fillId="0" borderId="1" xfId="0" applyNumberFormat="1" applyFont="1" applyBorder="1" applyAlignment="1">
      <alignment horizontal="center" vertical="center"/>
    </xf>
    <xf numFmtId="0" fontId="23" fillId="0" borderId="1" xfId="0" applyFont="1" applyBorder="1">
      <alignment vertical="center"/>
    </xf>
    <xf numFmtId="178" fontId="23" fillId="0" borderId="1" xfId="0" applyNumberFormat="1" applyFont="1" applyBorder="1">
      <alignment vertical="center"/>
    </xf>
    <xf numFmtId="0" fontId="24" fillId="0" borderId="0" xfId="0" applyFont="1">
      <alignment vertical="center"/>
    </xf>
    <xf numFmtId="0" fontId="24" fillId="0" borderId="0" xfId="0" applyFont="1" applyAlignment="1">
      <alignment vertical="center"/>
    </xf>
    <xf numFmtId="0" fontId="24" fillId="0" borderId="0" xfId="0" applyFont="1" applyAlignment="1">
      <alignment horizontal="right" vertical="center"/>
    </xf>
    <xf numFmtId="0" fontId="23" fillId="0" borderId="1" xfId="0" applyFont="1" applyBorder="1" applyAlignment="1">
      <alignment horizontal="center" vertical="center" wrapText="1"/>
    </xf>
    <xf numFmtId="0" fontId="18" fillId="0" borderId="8" xfId="0" applyNumberFormat="1" applyFont="1" applyBorder="1" applyAlignment="1">
      <alignment horizontal="right" vertical="center"/>
    </xf>
    <xf numFmtId="0" fontId="18" fillId="0" borderId="10" xfId="0" applyNumberFormat="1" applyFont="1" applyBorder="1" applyAlignment="1">
      <alignment horizontal="left" vertical="center"/>
    </xf>
    <xf numFmtId="0" fontId="18" fillId="0" borderId="1" xfId="0" applyFont="1" applyFill="1" applyBorder="1">
      <alignment vertical="center"/>
    </xf>
    <xf numFmtId="0" fontId="18" fillId="4" borderId="7" xfId="0" applyFont="1" applyFill="1" applyBorder="1" applyAlignment="1">
      <alignment horizontal="right" vertical="center"/>
    </xf>
    <xf numFmtId="0" fontId="18" fillId="4" borderId="6" xfId="0" applyFont="1" applyFill="1" applyBorder="1" applyAlignment="1">
      <alignment horizontal="right" vertical="center"/>
    </xf>
    <xf numFmtId="0" fontId="18" fillId="0" borderId="7" xfId="0" applyFont="1" applyFill="1" applyBorder="1">
      <alignment vertical="center"/>
    </xf>
    <xf numFmtId="0" fontId="18" fillId="0" borderId="6" xfId="0" applyFont="1" applyFill="1" applyBorder="1">
      <alignment vertical="center"/>
    </xf>
    <xf numFmtId="38" fontId="18" fillId="0" borderId="0" xfId="12" applyFont="1">
      <alignment vertical="center"/>
    </xf>
    <xf numFmtId="0" fontId="14" fillId="0" borderId="0" xfId="10" applyFont="1" applyBorder="1" applyAlignment="1">
      <alignment horizontal="center" vertical="center"/>
    </xf>
    <xf numFmtId="0" fontId="14" fillId="0" borderId="5" xfId="10" applyFont="1" applyBorder="1" applyAlignment="1">
      <alignment horizontal="left" vertical="center"/>
    </xf>
    <xf numFmtId="0" fontId="17" fillId="0" borderId="1" xfId="10" applyFont="1" applyBorder="1" applyAlignment="1">
      <alignment horizontal="center" vertical="center"/>
    </xf>
    <xf numFmtId="0" fontId="14" fillId="0" borderId="1" xfId="10" applyFont="1" applyBorder="1" applyAlignment="1">
      <alignment horizontal="center" vertical="center"/>
    </xf>
    <xf numFmtId="0" fontId="14" fillId="0" borderId="0" xfId="10" applyFont="1" applyBorder="1" applyAlignment="1">
      <alignment horizontal="left" vertical="center" wrapText="1"/>
    </xf>
    <xf numFmtId="0" fontId="14" fillId="3" borderId="2" xfId="10" applyFont="1" applyFill="1" applyBorder="1" applyAlignment="1">
      <alignment horizontal="center" vertical="center"/>
    </xf>
    <xf numFmtId="0" fontId="16" fillId="0" borderId="0" xfId="10" applyFont="1" applyBorder="1" applyAlignment="1">
      <alignment horizontal="left" vertical="center"/>
    </xf>
    <xf numFmtId="0" fontId="22" fillId="0" borderId="0" xfId="10" applyFont="1" applyBorder="1" applyAlignment="1">
      <alignment horizontal="left" vertical="top"/>
    </xf>
    <xf numFmtId="0" fontId="25" fillId="0" borderId="0" xfId="10" applyFont="1">
      <alignment vertical="center"/>
    </xf>
    <xf numFmtId="0" fontId="25" fillId="0" borderId="0" xfId="10" applyFont="1" applyAlignment="1">
      <alignment horizontal="center" vertical="center"/>
    </xf>
    <xf numFmtId="0" fontId="25" fillId="0" borderId="1" xfId="10" applyFont="1" applyBorder="1" applyAlignment="1">
      <alignment horizontal="center" vertical="center"/>
    </xf>
    <xf numFmtId="0" fontId="25" fillId="0" borderId="1" xfId="10" applyFont="1" applyBorder="1" applyAlignment="1">
      <alignment horizontal="center" vertical="center"/>
    </xf>
    <xf numFmtId="0" fontId="25" fillId="6" borderId="2" xfId="10" applyFont="1" applyFill="1" applyBorder="1" applyAlignment="1">
      <alignment horizontal="center" vertical="center"/>
    </xf>
    <xf numFmtId="0" fontId="27" fillId="2" borderId="2" xfId="10" applyFont="1" applyFill="1" applyBorder="1" applyAlignment="1">
      <alignment vertical="center"/>
    </xf>
    <xf numFmtId="0" fontId="25" fillId="2" borderId="2" xfId="10" applyFont="1" applyFill="1" applyBorder="1" applyAlignment="1">
      <alignment horizontal="center" vertical="center"/>
    </xf>
    <xf numFmtId="0" fontId="27" fillId="3" borderId="2" xfId="10" applyFont="1" applyFill="1" applyBorder="1" applyAlignment="1">
      <alignment vertical="center"/>
    </xf>
    <xf numFmtId="0" fontId="25" fillId="3" borderId="2" xfId="10" applyFont="1" applyFill="1" applyBorder="1" applyAlignment="1">
      <alignment horizontal="center" vertical="center"/>
    </xf>
    <xf numFmtId="0" fontId="22" fillId="0" borderId="0" xfId="10" applyFont="1">
      <alignment vertical="center"/>
    </xf>
    <xf numFmtId="0" fontId="22" fillId="0" borderId="0" xfId="10" applyFont="1" applyBorder="1" applyAlignment="1">
      <alignment horizontal="left" vertical="center" wrapText="1"/>
    </xf>
    <xf numFmtId="0" fontId="22" fillId="0" borderId="0" xfId="10" applyFont="1" applyBorder="1" applyAlignment="1">
      <alignment horizontal="center" vertical="center"/>
    </xf>
    <xf numFmtId="0" fontId="22" fillId="0" borderId="0" xfId="10" applyFont="1" applyBorder="1" applyAlignment="1">
      <alignment horizontal="center" vertical="center" wrapText="1"/>
    </xf>
    <xf numFmtId="0" fontId="25" fillId="5" borderId="2" xfId="10" applyFont="1" applyFill="1" applyBorder="1" applyAlignment="1">
      <alignment horizontal="center" vertical="center"/>
    </xf>
    <xf numFmtId="0" fontId="27" fillId="5" borderId="2" xfId="10" applyFont="1" applyFill="1" applyBorder="1" applyAlignment="1">
      <alignment vertical="center"/>
    </xf>
    <xf numFmtId="0" fontId="17" fillId="0" borderId="0" xfId="10" applyFont="1">
      <alignment vertical="center"/>
    </xf>
    <xf numFmtId="0" fontId="17" fillId="0" borderId="0" xfId="10" applyFont="1" applyBorder="1" applyAlignment="1">
      <alignment horizontal="left"/>
    </xf>
    <xf numFmtId="0" fontId="17" fillId="0" borderId="0" xfId="10" applyFont="1" applyBorder="1" applyAlignment="1">
      <alignment horizontal="center" vertical="center"/>
    </xf>
    <xf numFmtId="0" fontId="17" fillId="0" borderId="0" xfId="10" applyFont="1" applyAlignment="1">
      <alignment horizontal="center" vertical="center"/>
    </xf>
    <xf numFmtId="0" fontId="17" fillId="0" borderId="0" xfId="10" applyFont="1" applyAlignment="1">
      <alignment horizontal="center" vertical="center" wrapText="1"/>
    </xf>
    <xf numFmtId="0" fontId="17" fillId="0" borderId="1" xfId="10" applyFont="1" applyBorder="1" applyAlignment="1">
      <alignment horizontal="center" vertical="center" wrapText="1"/>
    </xf>
    <xf numFmtId="0" fontId="14" fillId="0" borderId="3" xfId="10" applyFont="1" applyBorder="1">
      <alignment vertical="center"/>
    </xf>
    <xf numFmtId="0" fontId="14" fillId="8" borderId="2" xfId="10" applyFont="1" applyFill="1" applyBorder="1" applyAlignment="1">
      <alignment horizontal="center" vertical="center"/>
    </xf>
    <xf numFmtId="0" fontId="14" fillId="8" borderId="2" xfId="10" applyFont="1" applyFill="1" applyBorder="1" applyAlignment="1">
      <alignment horizontal="center" vertical="center"/>
    </xf>
    <xf numFmtId="0" fontId="14" fillId="0" borderId="1" xfId="10" applyFont="1" applyBorder="1" applyAlignment="1">
      <alignment horizontal="center" vertical="center"/>
    </xf>
    <xf numFmtId="0" fontId="25" fillId="0" borderId="1" xfId="10" applyFont="1" applyBorder="1" applyAlignment="1">
      <alignment horizontal="center" vertical="center"/>
    </xf>
    <xf numFmtId="0" fontId="14" fillId="3" borderId="2" xfId="10" applyFont="1" applyFill="1" applyBorder="1" applyAlignment="1">
      <alignment horizontal="center" vertical="center"/>
    </xf>
    <xf numFmtId="0" fontId="14" fillId="6" borderId="2" xfId="10" applyFont="1" applyFill="1" applyBorder="1" applyAlignment="1">
      <alignment horizontal="center" vertical="center"/>
    </xf>
    <xf numFmtId="0" fontId="18" fillId="0" borderId="5" xfId="0" applyFont="1" applyBorder="1" applyAlignment="1">
      <alignment horizontal="center" vertical="center"/>
    </xf>
    <xf numFmtId="0" fontId="18" fillId="0" borderId="1" xfId="0" applyFont="1" applyBorder="1" applyAlignment="1">
      <alignment horizontal="center" vertical="center" wrapText="1"/>
    </xf>
    <xf numFmtId="0" fontId="25" fillId="0" borderId="0" xfId="10" applyFont="1" applyAlignment="1">
      <alignment horizontal="left" vertical="center"/>
    </xf>
    <xf numFmtId="0" fontId="18" fillId="0" borderId="4" xfId="0" applyFont="1" applyBorder="1" applyAlignment="1">
      <alignment horizontal="center" vertical="center" wrapText="1"/>
    </xf>
    <xf numFmtId="2" fontId="18" fillId="0" borderId="1" xfId="0" applyNumberFormat="1" applyFont="1" applyBorder="1" applyAlignment="1">
      <alignment vertical="center" wrapText="1"/>
    </xf>
    <xf numFmtId="0" fontId="18" fillId="0" borderId="0" xfId="0" applyFont="1" applyAlignment="1">
      <alignment horizontal="right" vertical="center"/>
    </xf>
    <xf numFmtId="2" fontId="18" fillId="0" borderId="1" xfId="0" applyNumberFormat="1" applyFont="1" applyBorder="1" applyAlignment="1">
      <alignment horizontal="left" vertical="center" wrapText="1"/>
    </xf>
    <xf numFmtId="2" fontId="18" fillId="0" borderId="4" xfId="0" applyNumberFormat="1" applyFont="1" applyBorder="1">
      <alignment vertical="center"/>
    </xf>
    <xf numFmtId="0" fontId="18" fillId="0" borderId="35" xfId="0" applyFont="1" applyBorder="1" applyAlignment="1">
      <alignment horizontal="center" vertical="center" wrapText="1"/>
    </xf>
    <xf numFmtId="1" fontId="18" fillId="0" borderId="34" xfId="0" applyNumberFormat="1" applyFont="1" applyBorder="1" applyAlignment="1">
      <alignment horizontal="center" vertical="center"/>
    </xf>
    <xf numFmtId="177" fontId="18" fillId="0" borderId="35" xfId="0" applyNumberFormat="1" applyFont="1" applyBorder="1">
      <alignment vertical="center"/>
    </xf>
    <xf numFmtId="0" fontId="18" fillId="0" borderId="5" xfId="0" applyFont="1" applyBorder="1">
      <alignment vertical="center"/>
    </xf>
    <xf numFmtId="0" fontId="25" fillId="0" borderId="0" xfId="10" applyFont="1" applyFill="1">
      <alignment vertical="center"/>
    </xf>
    <xf numFmtId="0" fontId="25" fillId="0" borderId="0" xfId="10" applyFont="1" applyFill="1" applyBorder="1" applyAlignment="1">
      <alignment vertical="center"/>
    </xf>
    <xf numFmtId="0" fontId="25" fillId="0" borderId="0" xfId="10" applyFont="1" applyFill="1" applyBorder="1" applyAlignment="1">
      <alignment vertical="center" wrapText="1"/>
    </xf>
    <xf numFmtId="0" fontId="25" fillId="0" borderId="0" xfId="10" applyFont="1" applyFill="1" applyBorder="1" applyAlignment="1">
      <alignment horizontal="center" vertical="center" wrapText="1"/>
    </xf>
    <xf numFmtId="0" fontId="25" fillId="0" borderId="1" xfId="10" applyFont="1" applyBorder="1">
      <alignment vertical="center"/>
    </xf>
    <xf numFmtId="0" fontId="14" fillId="0" borderId="1" xfId="10" applyFont="1" applyBorder="1">
      <alignment vertical="center"/>
    </xf>
    <xf numFmtId="0" fontId="14" fillId="0" borderId="0" xfId="10" applyFont="1" applyBorder="1" applyAlignment="1">
      <alignment horizontal="center" vertical="center"/>
    </xf>
    <xf numFmtId="0" fontId="14" fillId="0" borderId="3" xfId="10" applyFont="1" applyBorder="1" applyAlignment="1">
      <alignment horizontal="center" vertical="center"/>
    </xf>
    <xf numFmtId="0" fontId="30" fillId="0" borderId="0" xfId="10" applyFont="1" applyBorder="1" applyAlignment="1">
      <alignment horizontal="left" vertical="center"/>
    </xf>
    <xf numFmtId="0" fontId="18" fillId="7" borderId="0" xfId="0" applyFont="1" applyFill="1">
      <alignment vertical="center"/>
    </xf>
    <xf numFmtId="0" fontId="31" fillId="0" borderId="0" xfId="10" applyFont="1" applyAlignment="1">
      <alignment horizontal="center" vertical="center" wrapText="1"/>
    </xf>
    <xf numFmtId="0" fontId="14" fillId="0" borderId="0" xfId="10" applyFont="1" applyBorder="1" applyAlignment="1">
      <alignment horizontal="center" vertical="center"/>
    </xf>
    <xf numFmtId="0" fontId="32" fillId="0" borderId="1" xfId="10" applyFont="1" applyBorder="1" applyAlignment="1">
      <alignment horizontal="center" vertical="center" wrapText="1"/>
    </xf>
    <xf numFmtId="0" fontId="11" fillId="0" borderId="0" xfId="13" applyFont="1">
      <alignment vertical="center"/>
    </xf>
    <xf numFmtId="0" fontId="14" fillId="0" borderId="0" xfId="13" applyFont="1">
      <alignment vertical="center"/>
    </xf>
    <xf numFmtId="0" fontId="16" fillId="0" borderId="0" xfId="13" applyFont="1" applyBorder="1" applyAlignment="1">
      <alignment horizontal="left" vertical="center"/>
    </xf>
    <xf numFmtId="0" fontId="14" fillId="0" borderId="0" xfId="13" applyFont="1" applyBorder="1" applyAlignment="1">
      <alignment horizontal="center" vertical="center"/>
    </xf>
    <xf numFmtId="0" fontId="14" fillId="0" borderId="0" xfId="13" applyFont="1" applyBorder="1" applyAlignment="1">
      <alignment horizontal="left"/>
    </xf>
    <xf numFmtId="0" fontId="25" fillId="0" borderId="0" xfId="13" applyFont="1">
      <alignment vertical="center"/>
    </xf>
    <xf numFmtId="0" fontId="20" fillId="0" borderId="0" xfId="13" applyFont="1" applyBorder="1" applyAlignment="1">
      <alignment horizontal="right"/>
    </xf>
    <xf numFmtId="0" fontId="22" fillId="0" borderId="0" xfId="0" applyFont="1" applyAlignment="1">
      <alignment vertical="top"/>
    </xf>
    <xf numFmtId="0" fontId="33" fillId="0" borderId="0" xfId="0" applyFont="1" applyAlignment="1">
      <alignment vertical="top"/>
    </xf>
    <xf numFmtId="0" fontId="34" fillId="0" borderId="0" xfId="13" applyFont="1" applyBorder="1" applyAlignment="1">
      <alignment horizontal="left" vertical="center"/>
    </xf>
    <xf numFmtId="0" fontId="25" fillId="0" borderId="0" xfId="13" applyFont="1" applyBorder="1" applyAlignment="1">
      <alignment horizontal="center" vertical="center"/>
    </xf>
    <xf numFmtId="0" fontId="25" fillId="0" borderId="0" xfId="13" applyFont="1" applyBorder="1" applyAlignment="1">
      <alignment horizontal="left"/>
    </xf>
    <xf numFmtId="0" fontId="25" fillId="0" borderId="0" xfId="13" applyFont="1" applyAlignment="1">
      <alignment vertical="center"/>
    </xf>
    <xf numFmtId="177" fontId="32" fillId="0" borderId="5" xfId="13" applyNumberFormat="1" applyFont="1" applyBorder="1" applyAlignment="1">
      <alignment horizontal="center" vertical="center" wrapText="1"/>
    </xf>
    <xf numFmtId="0" fontId="14" fillId="0" borderId="0" xfId="10" applyFont="1" applyBorder="1" applyAlignment="1">
      <alignment horizontal="center" vertical="center"/>
    </xf>
    <xf numFmtId="0" fontId="25" fillId="0" borderId="1" xfId="10" applyFont="1" applyBorder="1" applyAlignment="1">
      <alignment horizontal="center" vertical="center"/>
    </xf>
    <xf numFmtId="0" fontId="14" fillId="0" borderId="1" xfId="10" applyFont="1" applyBorder="1" applyAlignment="1">
      <alignment horizontal="center" vertical="center"/>
    </xf>
    <xf numFmtId="177" fontId="14" fillId="0" borderId="2" xfId="10" applyNumberFormat="1" applyFont="1" applyBorder="1" applyAlignment="1">
      <alignment vertical="center"/>
    </xf>
    <xf numFmtId="0" fontId="14" fillId="0" borderId="42" xfId="10" applyFont="1" applyBorder="1">
      <alignment vertical="center"/>
    </xf>
    <xf numFmtId="0" fontId="14" fillId="0" borderId="0" xfId="10" applyFont="1" applyAlignment="1">
      <alignment vertical="top"/>
    </xf>
    <xf numFmtId="0" fontId="14" fillId="0" borderId="0" xfId="10" applyFont="1" applyFill="1" applyBorder="1" applyAlignment="1">
      <alignment horizontal="left" vertical="top" wrapText="1"/>
    </xf>
    <xf numFmtId="0" fontId="14" fillId="0" borderId="0" xfId="10" applyFont="1" applyBorder="1" applyAlignment="1">
      <alignment horizontal="center" vertical="top"/>
    </xf>
    <xf numFmtId="0" fontId="14" fillId="0" borderId="0" xfId="10" applyFont="1" applyBorder="1" applyAlignment="1">
      <alignment horizontal="center" vertical="top" wrapText="1"/>
    </xf>
    <xf numFmtId="0" fontId="26" fillId="0" borderId="0" xfId="10" applyFont="1" applyBorder="1" applyAlignment="1">
      <alignment horizontal="left" vertical="center"/>
    </xf>
    <xf numFmtId="0" fontId="25" fillId="0" borderId="0" xfId="10" applyFont="1" applyBorder="1" applyAlignment="1">
      <alignment horizontal="center" vertical="center"/>
    </xf>
    <xf numFmtId="0" fontId="25" fillId="0" borderId="0" xfId="10" applyFont="1" applyBorder="1" applyAlignment="1">
      <alignment horizontal="left"/>
    </xf>
    <xf numFmtId="0" fontId="35" fillId="0" borderId="11" xfId="10" applyFont="1" applyBorder="1" applyAlignment="1">
      <alignment horizontal="left" vertical="center" wrapText="1"/>
    </xf>
    <xf numFmtId="0" fontId="35" fillId="0" borderId="0" xfId="10" applyFont="1" applyBorder="1" applyAlignment="1">
      <alignment horizontal="left" vertical="center" wrapText="1"/>
    </xf>
    <xf numFmtId="0" fontId="25" fillId="0" borderId="0" xfId="10" applyFont="1" applyBorder="1">
      <alignment vertical="center"/>
    </xf>
    <xf numFmtId="0" fontId="25" fillId="0" borderId="9" xfId="10" applyFont="1" applyFill="1" applyBorder="1" applyAlignment="1">
      <alignment horizontal="center" vertical="center" wrapText="1"/>
    </xf>
    <xf numFmtId="0" fontId="25" fillId="0" borderId="9" xfId="10" applyFont="1" applyFill="1" applyBorder="1" applyAlignment="1">
      <alignment horizontal="center" vertical="center"/>
    </xf>
    <xf numFmtId="177" fontId="32" fillId="0" borderId="9" xfId="10" applyNumberFormat="1" applyFont="1" applyBorder="1" applyAlignment="1">
      <alignment horizontal="center" vertical="center"/>
    </xf>
    <xf numFmtId="0" fontId="25" fillId="0" borderId="9" xfId="10" applyFont="1" applyBorder="1" applyAlignment="1">
      <alignment horizontal="left" vertical="center"/>
    </xf>
    <xf numFmtId="0" fontId="25" fillId="0" borderId="0" xfId="10" applyFont="1" applyFill="1" applyBorder="1" applyAlignment="1">
      <alignment horizontal="center" vertical="center"/>
    </xf>
    <xf numFmtId="177" fontId="32" fillId="0" borderId="0" xfId="10" applyNumberFormat="1" applyFont="1" applyBorder="1" applyAlignment="1">
      <alignment horizontal="center" vertical="center"/>
    </xf>
    <xf numFmtId="0" fontId="25" fillId="0" borderId="0" xfId="10" applyFont="1" applyBorder="1" applyAlignment="1">
      <alignment horizontal="left" vertical="center"/>
    </xf>
    <xf numFmtId="0" fontId="24" fillId="0" borderId="7" xfId="10" applyFont="1" applyFill="1" applyBorder="1" applyAlignment="1">
      <alignment horizontal="left" vertical="center"/>
    </xf>
    <xf numFmtId="177" fontId="38" fillId="0" borderId="7" xfId="10" applyNumberFormat="1" applyFont="1" applyBorder="1" applyAlignment="1">
      <alignment horizontal="left" vertical="center"/>
    </xf>
    <xf numFmtId="0" fontId="24" fillId="0" borderId="0" xfId="10" applyFont="1" applyBorder="1" applyAlignment="1">
      <alignment horizontal="left" vertical="center"/>
    </xf>
    <xf numFmtId="0" fontId="40" fillId="0" borderId="7" xfId="10" applyFont="1" applyFill="1" applyBorder="1" applyAlignment="1">
      <alignment horizontal="left" vertical="center"/>
    </xf>
    <xf numFmtId="0" fontId="25" fillId="0" borderId="3" xfId="10" applyFont="1" applyBorder="1" applyAlignment="1">
      <alignment horizontal="center" vertical="center"/>
    </xf>
    <xf numFmtId="0" fontId="25" fillId="0" borderId="36" xfId="10" applyFont="1" applyBorder="1" applyAlignment="1">
      <alignment horizontal="center" vertical="center"/>
    </xf>
    <xf numFmtId="0" fontId="25" fillId="0" borderId="39" xfId="10" applyFont="1" applyBorder="1" applyAlignment="1">
      <alignment horizontal="center" vertical="center"/>
    </xf>
    <xf numFmtId="177" fontId="18" fillId="0" borderId="35" xfId="0" applyNumberFormat="1" applyFont="1" applyBorder="1" applyAlignment="1">
      <alignment horizontal="center" vertical="center"/>
    </xf>
    <xf numFmtId="177" fontId="18" fillId="0" borderId="1" xfId="0" applyNumberFormat="1" applyFont="1" applyBorder="1">
      <alignment vertical="center"/>
    </xf>
    <xf numFmtId="0" fontId="25" fillId="2" borderId="2" xfId="10" applyFont="1" applyFill="1" applyBorder="1" applyAlignment="1">
      <alignment horizontal="center" vertical="center"/>
    </xf>
    <xf numFmtId="0" fontId="14" fillId="3" borderId="2" xfId="10" applyFont="1" applyFill="1" applyBorder="1" applyAlignment="1">
      <alignment horizontal="center" vertical="center"/>
    </xf>
    <xf numFmtId="0" fontId="27" fillId="3" borderId="2" xfId="10" applyFont="1" applyFill="1" applyBorder="1" applyAlignment="1">
      <alignment horizontal="center" vertical="center"/>
    </xf>
    <xf numFmtId="0" fontId="27" fillId="6" borderId="2" xfId="10" applyFont="1" applyFill="1" applyBorder="1" applyAlignment="1">
      <alignment horizontal="center" vertical="center"/>
    </xf>
    <xf numFmtId="0" fontId="27" fillId="2" borderId="2" xfId="10" applyFont="1" applyFill="1" applyBorder="1" applyAlignment="1">
      <alignment horizontal="center" vertical="center"/>
    </xf>
    <xf numFmtId="0" fontId="15" fillId="5" borderId="2" xfId="10" applyFont="1" applyFill="1" applyBorder="1" applyAlignment="1">
      <alignment horizontal="center" vertical="center"/>
    </xf>
    <xf numFmtId="0" fontId="15" fillId="6" borderId="2" xfId="10" applyFont="1" applyFill="1" applyBorder="1" applyAlignment="1">
      <alignment horizontal="center" vertical="center"/>
    </xf>
    <xf numFmtId="0" fontId="15" fillId="3" borderId="2" xfId="10" applyFont="1" applyFill="1" applyBorder="1" applyAlignment="1">
      <alignment horizontal="center" vertical="center"/>
    </xf>
    <xf numFmtId="0" fontId="15" fillId="8" borderId="2" xfId="10" applyFont="1" applyFill="1" applyBorder="1" applyAlignment="1">
      <alignment horizontal="center" vertical="center"/>
    </xf>
    <xf numFmtId="0" fontId="15" fillId="2" borderId="2" xfId="10" applyFont="1" applyFill="1" applyBorder="1" applyAlignment="1">
      <alignment horizontal="center" vertical="center"/>
    </xf>
    <xf numFmtId="0" fontId="41" fillId="0" borderId="0" xfId="15" applyFont="1" applyAlignment="1">
      <alignment vertical="center"/>
    </xf>
    <xf numFmtId="0" fontId="42" fillId="0" borderId="0" xfId="15" applyFont="1">
      <alignment vertical="center"/>
    </xf>
    <xf numFmtId="0" fontId="43" fillId="0" borderId="43" xfId="15" applyFont="1" applyBorder="1">
      <alignment vertical="center"/>
    </xf>
    <xf numFmtId="0" fontId="43" fillId="0" borderId="44" xfId="15" applyFont="1" applyBorder="1">
      <alignment vertical="center"/>
    </xf>
    <xf numFmtId="0" fontId="43" fillId="0" borderId="45" xfId="15" applyFont="1" applyBorder="1">
      <alignment vertical="center"/>
    </xf>
    <xf numFmtId="0" fontId="43" fillId="0" borderId="0" xfId="15" applyFont="1" applyBorder="1">
      <alignment vertical="center"/>
    </xf>
    <xf numFmtId="0" fontId="43" fillId="0" borderId="0" xfId="15" applyFont="1">
      <alignment vertical="center"/>
    </xf>
    <xf numFmtId="0" fontId="43" fillId="0" borderId="0" xfId="15" applyFont="1" applyBorder="1" applyAlignment="1">
      <alignment vertical="center" wrapText="1"/>
    </xf>
    <xf numFmtId="0" fontId="45" fillId="0" borderId="0" xfId="15" applyFont="1" applyBorder="1">
      <alignment vertical="center"/>
    </xf>
    <xf numFmtId="0" fontId="46" fillId="0" borderId="0" xfId="15" applyFont="1">
      <alignment vertical="center"/>
    </xf>
    <xf numFmtId="0" fontId="44" fillId="0" borderId="9" xfId="15" applyFont="1" applyFill="1" applyBorder="1" applyAlignment="1">
      <alignment horizontal="left" vertical="center"/>
    </xf>
    <xf numFmtId="0" fontId="47" fillId="0" borderId="0" xfId="15" applyFont="1" applyBorder="1">
      <alignment vertical="center"/>
    </xf>
    <xf numFmtId="0" fontId="47" fillId="0" borderId="1" xfId="15" applyFont="1" applyBorder="1">
      <alignment vertical="center"/>
    </xf>
    <xf numFmtId="0" fontId="47" fillId="0" borderId="0" xfId="15" applyFont="1">
      <alignment vertical="center"/>
    </xf>
    <xf numFmtId="0" fontId="48" fillId="0" borderId="0" xfId="15" applyFont="1">
      <alignment vertical="center"/>
    </xf>
    <xf numFmtId="0" fontId="49" fillId="0" borderId="0" xfId="15" applyFont="1">
      <alignment vertical="center"/>
    </xf>
    <xf numFmtId="2" fontId="47" fillId="3" borderId="1" xfId="15" applyNumberFormat="1" applyFont="1" applyFill="1" applyBorder="1">
      <alignment vertical="center"/>
    </xf>
    <xf numFmtId="0" fontId="45" fillId="0" borderId="0" xfId="15" applyFont="1" applyBorder="1" applyAlignment="1">
      <alignment horizontal="center" vertical="center"/>
    </xf>
    <xf numFmtId="0" fontId="47" fillId="2" borderId="1" xfId="15" applyFont="1" applyFill="1" applyBorder="1">
      <alignment vertical="center"/>
    </xf>
    <xf numFmtId="0" fontId="44" fillId="0" borderId="0" xfId="15" applyFont="1" applyBorder="1" applyAlignment="1">
      <alignment horizontal="left" vertical="center"/>
    </xf>
    <xf numFmtId="0" fontId="50" fillId="0" borderId="0" xfId="15" applyFont="1" applyBorder="1" applyAlignment="1">
      <alignment horizontal="right" vertical="center"/>
    </xf>
    <xf numFmtId="0" fontId="47" fillId="3" borderId="1" xfId="15" applyFont="1" applyFill="1" applyBorder="1" applyAlignment="1">
      <alignment horizontal="left" vertical="center"/>
    </xf>
    <xf numFmtId="0" fontId="47" fillId="0" borderId="0" xfId="15" applyFont="1" applyBorder="1" applyAlignment="1">
      <alignment horizontal="left" vertical="center"/>
    </xf>
    <xf numFmtId="0" fontId="47" fillId="2" borderId="1" xfId="15" applyFont="1" applyFill="1" applyBorder="1" applyAlignment="1">
      <alignment horizontal="left" vertical="center"/>
    </xf>
    <xf numFmtId="0" fontId="47" fillId="8" borderId="48" xfId="15" applyFont="1" applyFill="1" applyBorder="1" applyAlignment="1">
      <alignment horizontal="left" vertical="center"/>
    </xf>
    <xf numFmtId="0" fontId="45" fillId="0" borderId="48" xfId="15" applyFont="1" applyBorder="1" applyAlignment="1">
      <alignment horizontal="center" vertical="center"/>
    </xf>
    <xf numFmtId="0" fontId="45" fillId="4" borderId="48" xfId="15" applyFont="1" applyFill="1" applyBorder="1" applyAlignment="1">
      <alignment horizontal="center" vertical="center"/>
    </xf>
    <xf numFmtId="0" fontId="51" fillId="0" borderId="0" xfId="15" applyFont="1" applyAlignment="1">
      <alignment horizontal="center" vertical="center"/>
    </xf>
    <xf numFmtId="0" fontId="52" fillId="0" borderId="0" xfId="15" applyFont="1">
      <alignment vertical="center"/>
    </xf>
    <xf numFmtId="0" fontId="16" fillId="0" borderId="0" xfId="10" applyFont="1" applyBorder="1" applyAlignment="1">
      <alignment horizontal="left" vertical="center" wrapText="1"/>
    </xf>
    <xf numFmtId="0" fontId="17" fillId="3" borderId="1" xfId="10" applyFont="1" applyFill="1" applyBorder="1" applyAlignment="1">
      <alignment horizontal="center" vertical="center"/>
    </xf>
    <xf numFmtId="0" fontId="14" fillId="3" borderId="1" xfId="10" applyFont="1" applyFill="1" applyBorder="1" applyAlignment="1">
      <alignment horizontal="center" vertical="center" wrapText="1"/>
    </xf>
    <xf numFmtId="0" fontId="14" fillId="3" borderId="1" xfId="10" applyFont="1" applyFill="1" applyBorder="1" applyAlignment="1">
      <alignment horizontal="center" vertical="center"/>
    </xf>
    <xf numFmtId="0" fontId="28" fillId="0" borderId="9" xfId="10" applyFont="1" applyBorder="1" applyAlignment="1">
      <alignment horizontal="left" vertical="top" wrapText="1"/>
    </xf>
    <xf numFmtId="0" fontId="28" fillId="0" borderId="0" xfId="10" applyFont="1" applyBorder="1" applyAlignment="1">
      <alignment horizontal="left" vertical="top" wrapText="1"/>
    </xf>
    <xf numFmtId="177" fontId="17" fillId="0" borderId="4" xfId="10" applyNumberFormat="1" applyFont="1" applyBorder="1" applyAlignment="1">
      <alignment horizontal="center" vertical="center"/>
    </xf>
    <xf numFmtId="177" fontId="17" fillId="0" borderId="6" xfId="10" applyNumberFormat="1" applyFont="1" applyBorder="1" applyAlignment="1">
      <alignment horizontal="center" vertical="center"/>
    </xf>
    <xf numFmtId="0" fontId="17" fillId="0" borderId="1" xfId="10" applyFont="1" applyBorder="1" applyAlignment="1">
      <alignment horizontal="left" vertical="center" wrapText="1"/>
    </xf>
    <xf numFmtId="0" fontId="20" fillId="3" borderId="8" xfId="10" applyFont="1" applyFill="1" applyBorder="1" applyAlignment="1">
      <alignment horizontal="center" vertical="center" wrapText="1"/>
    </xf>
    <xf numFmtId="0" fontId="20" fillId="3" borderId="9" xfId="10" applyFont="1" applyFill="1" applyBorder="1" applyAlignment="1">
      <alignment horizontal="center" vertical="center" wrapText="1"/>
    </xf>
    <xf numFmtId="0" fontId="20" fillId="3" borderId="10" xfId="10" applyFont="1" applyFill="1" applyBorder="1" applyAlignment="1">
      <alignment horizontal="center" vertical="center" wrapText="1"/>
    </xf>
    <xf numFmtId="0" fontId="20" fillId="3" borderId="11" xfId="10" applyFont="1" applyFill="1" applyBorder="1" applyAlignment="1">
      <alignment horizontal="center" vertical="center" wrapText="1"/>
    </xf>
    <xf numFmtId="0" fontId="20" fillId="3" borderId="0" xfId="10" applyFont="1" applyFill="1" applyBorder="1" applyAlignment="1">
      <alignment horizontal="center" vertical="center" wrapText="1"/>
    </xf>
    <xf numFmtId="0" fontId="20" fillId="3" borderId="12" xfId="10" applyFont="1" applyFill="1" applyBorder="1" applyAlignment="1">
      <alignment horizontal="center" vertical="center" wrapText="1"/>
    </xf>
    <xf numFmtId="0" fontId="20" fillId="3" borderId="13" xfId="10" applyFont="1" applyFill="1" applyBorder="1" applyAlignment="1">
      <alignment horizontal="center" vertical="center" wrapText="1"/>
    </xf>
    <xf numFmtId="0" fontId="20" fillId="3" borderId="7" xfId="10" applyFont="1" applyFill="1" applyBorder="1" applyAlignment="1">
      <alignment horizontal="center" vertical="center" wrapText="1"/>
    </xf>
    <xf numFmtId="0" fontId="20" fillId="3" borderId="14" xfId="10" applyFont="1" applyFill="1" applyBorder="1" applyAlignment="1">
      <alignment horizontal="center" vertical="center" wrapText="1"/>
    </xf>
    <xf numFmtId="176" fontId="16" fillId="0" borderId="2" xfId="10" applyNumberFormat="1" applyFont="1" applyBorder="1" applyAlignment="1">
      <alignment horizontal="center" vertical="center"/>
    </xf>
    <xf numFmtId="176" fontId="16" fillId="0" borderId="22" xfId="10" applyNumberFormat="1" applyFont="1" applyBorder="1" applyAlignment="1">
      <alignment horizontal="center" vertical="center"/>
    </xf>
    <xf numFmtId="176" fontId="16" fillId="0" borderId="3" xfId="10" applyNumberFormat="1" applyFont="1" applyBorder="1" applyAlignment="1">
      <alignment horizontal="center" vertical="center"/>
    </xf>
    <xf numFmtId="0" fontId="22" fillId="0" borderId="13" xfId="10" applyFont="1" applyBorder="1" applyAlignment="1">
      <alignment horizontal="left" wrapText="1"/>
    </xf>
    <xf numFmtId="0" fontId="22" fillId="0" borderId="7" xfId="10" applyFont="1" applyBorder="1" applyAlignment="1">
      <alignment horizontal="left" wrapText="1"/>
    </xf>
    <xf numFmtId="0" fontId="22" fillId="0" borderId="14" xfId="10" applyFont="1" applyBorder="1" applyAlignment="1">
      <alignment horizontal="left" wrapText="1"/>
    </xf>
    <xf numFmtId="0" fontId="17" fillId="0" borderId="4" xfId="10" applyFont="1" applyBorder="1" applyAlignment="1">
      <alignment horizontal="center" vertical="center"/>
    </xf>
    <xf numFmtId="0" fontId="17" fillId="0" borderId="6" xfId="10" applyFont="1" applyBorder="1" applyAlignment="1">
      <alignment horizontal="center" vertical="center"/>
    </xf>
    <xf numFmtId="0" fontId="17" fillId="0" borderId="5" xfId="10" applyFont="1" applyBorder="1" applyAlignment="1">
      <alignment horizontal="center" vertical="center"/>
    </xf>
    <xf numFmtId="0" fontId="29" fillId="0" borderId="11" xfId="10" applyFont="1" applyBorder="1" applyAlignment="1">
      <alignment horizontal="left" vertical="center" wrapText="1"/>
    </xf>
    <xf numFmtId="0" fontId="29" fillId="0" borderId="0" xfId="10" applyFont="1" applyBorder="1" applyAlignment="1">
      <alignment horizontal="left" vertical="center" wrapText="1"/>
    </xf>
    <xf numFmtId="0" fontId="17" fillId="0" borderId="8" xfId="10" applyFont="1" applyBorder="1" applyAlignment="1">
      <alignment horizontal="center" vertical="center"/>
    </xf>
    <xf numFmtId="0" fontId="17" fillId="0" borderId="9" xfId="10" applyFont="1" applyBorder="1" applyAlignment="1">
      <alignment horizontal="center" vertical="center"/>
    </xf>
    <xf numFmtId="0" fontId="17" fillId="0" borderId="10" xfId="10" applyFont="1" applyBorder="1" applyAlignment="1">
      <alignment horizontal="center" vertical="center"/>
    </xf>
    <xf numFmtId="0" fontId="17" fillId="3" borderId="1" xfId="10" applyFont="1" applyFill="1" applyBorder="1" applyAlignment="1">
      <alignment horizontal="center" vertical="center" wrapText="1"/>
    </xf>
    <xf numFmtId="38" fontId="21" fillId="0" borderId="4" xfId="12" applyFont="1" applyBorder="1" applyAlignment="1">
      <alignment horizontal="center" vertical="center"/>
    </xf>
    <xf numFmtId="38" fontId="21" fillId="0" borderId="6" xfId="12" applyFont="1" applyBorder="1" applyAlignment="1">
      <alignment horizontal="center" vertical="center"/>
    </xf>
    <xf numFmtId="38" fontId="21" fillId="0" borderId="7" xfId="12" applyFont="1" applyBorder="1" applyAlignment="1">
      <alignment horizontal="center" vertical="center"/>
    </xf>
    <xf numFmtId="49" fontId="12" fillId="0" borderId="9" xfId="10" applyNumberFormat="1" applyFont="1" applyBorder="1" applyAlignment="1">
      <alignment horizontal="center" vertical="center"/>
    </xf>
    <xf numFmtId="49" fontId="12" fillId="0" borderId="10" xfId="10" applyNumberFormat="1" applyFont="1" applyBorder="1" applyAlignment="1">
      <alignment horizontal="center" vertical="center"/>
    </xf>
    <xf numFmtId="0" fontId="22" fillId="0" borderId="7" xfId="10" applyFont="1" applyBorder="1" applyAlignment="1">
      <alignment horizontal="left"/>
    </xf>
    <xf numFmtId="0" fontId="22" fillId="0" borderId="14" xfId="10" applyFont="1" applyBorder="1" applyAlignment="1">
      <alignment horizontal="left"/>
    </xf>
    <xf numFmtId="0" fontId="20" fillId="3" borderId="4" xfId="10" applyFont="1" applyFill="1" applyBorder="1" applyAlignment="1">
      <alignment horizontal="center" vertical="center" wrapText="1"/>
    </xf>
    <xf numFmtId="0" fontId="20" fillId="3" borderId="6" xfId="10" applyFont="1" applyFill="1" applyBorder="1" applyAlignment="1">
      <alignment horizontal="center" vertical="center" wrapText="1"/>
    </xf>
    <xf numFmtId="0" fontId="20" fillId="3" borderId="5" xfId="10" applyFont="1" applyFill="1" applyBorder="1" applyAlignment="1">
      <alignment horizontal="center" vertical="center" wrapText="1"/>
    </xf>
    <xf numFmtId="0" fontId="14" fillId="0" borderId="11" xfId="10" applyFont="1" applyBorder="1" applyAlignment="1">
      <alignment horizontal="left" vertical="center"/>
    </xf>
    <xf numFmtId="0" fontId="14" fillId="0" borderId="0" xfId="10" applyFont="1" applyBorder="1" applyAlignment="1">
      <alignment horizontal="left" vertical="center"/>
    </xf>
    <xf numFmtId="0" fontId="17" fillId="0" borderId="5" xfId="10" applyFont="1" applyBorder="1" applyAlignment="1">
      <alignment horizontal="left" vertical="center" wrapText="1"/>
    </xf>
    <xf numFmtId="0" fontId="28" fillId="0" borderId="9" xfId="10" applyFont="1" applyBorder="1" applyAlignment="1">
      <alignment horizontal="left" vertical="center"/>
    </xf>
    <xf numFmtId="0" fontId="17" fillId="0" borderId="6" xfId="10" applyFont="1" applyBorder="1" applyAlignment="1">
      <alignment horizontal="left" vertical="center" wrapText="1"/>
    </xf>
    <xf numFmtId="0" fontId="17" fillId="0" borderId="4" xfId="10" applyFont="1" applyBorder="1" applyAlignment="1">
      <alignment horizontal="left" vertical="center" wrapText="1"/>
    </xf>
    <xf numFmtId="0" fontId="14" fillId="0" borderId="0" xfId="10" applyFont="1" applyBorder="1" applyAlignment="1">
      <alignment horizontal="center" vertical="center"/>
    </xf>
    <xf numFmtId="0" fontId="14" fillId="0" borderId="0" xfId="10" applyFont="1" applyBorder="1" applyAlignment="1">
      <alignment horizontal="center"/>
    </xf>
    <xf numFmtId="0" fontId="36" fillId="0" borderId="0" xfId="10" applyFont="1" applyAlignment="1">
      <alignment horizontal="center" vertical="center" wrapText="1"/>
    </xf>
    <xf numFmtId="0" fontId="17" fillId="3" borderId="15" xfId="10" applyFont="1" applyFill="1" applyBorder="1" applyAlignment="1">
      <alignment horizontal="center" vertical="center"/>
    </xf>
    <xf numFmtId="0" fontId="17" fillId="3" borderId="9" xfId="10" applyFont="1" applyFill="1" applyBorder="1" applyAlignment="1">
      <alignment horizontal="center" vertical="center"/>
    </xf>
    <xf numFmtId="0" fontId="17" fillId="3" borderId="10" xfId="10" applyFont="1" applyFill="1" applyBorder="1" applyAlignment="1">
      <alignment horizontal="center" vertical="center"/>
    </xf>
    <xf numFmtId="0" fontId="17" fillId="3" borderId="16" xfId="10" applyFont="1" applyFill="1" applyBorder="1" applyAlignment="1">
      <alignment horizontal="center" vertical="center"/>
    </xf>
    <xf numFmtId="0" fontId="17" fillId="3" borderId="7" xfId="10" applyFont="1" applyFill="1" applyBorder="1" applyAlignment="1">
      <alignment horizontal="center" vertical="center"/>
    </xf>
    <xf numFmtId="0" fontId="17" fillId="3" borderId="14" xfId="10" applyFont="1" applyFill="1" applyBorder="1" applyAlignment="1">
      <alignment horizontal="center" vertical="center"/>
    </xf>
    <xf numFmtId="0" fontId="22" fillId="0" borderId="13" xfId="10" applyFont="1" applyBorder="1" applyAlignment="1">
      <alignment horizontal="left"/>
    </xf>
    <xf numFmtId="0" fontId="22" fillId="0" borderId="17" xfId="10" applyFont="1" applyBorder="1" applyAlignment="1">
      <alignment horizontal="left"/>
    </xf>
    <xf numFmtId="0" fontId="17" fillId="3" borderId="18" xfId="10" applyFont="1" applyFill="1" applyBorder="1" applyAlignment="1">
      <alignment horizontal="center" vertical="center"/>
    </xf>
    <xf numFmtId="0" fontId="17" fillId="3" borderId="19" xfId="10" applyFont="1" applyFill="1" applyBorder="1" applyAlignment="1">
      <alignment horizontal="center" vertical="center"/>
    </xf>
    <xf numFmtId="0" fontId="17" fillId="3" borderId="20" xfId="10" applyFont="1" applyFill="1" applyBorder="1" applyAlignment="1">
      <alignment horizontal="center" vertical="center"/>
    </xf>
    <xf numFmtId="0" fontId="17" fillId="0" borderId="8" xfId="10" applyFont="1" applyBorder="1" applyAlignment="1">
      <alignment horizontal="left" vertical="center"/>
    </xf>
    <xf numFmtId="0" fontId="17" fillId="0" borderId="9" xfId="10" applyFont="1" applyBorder="1" applyAlignment="1">
      <alignment horizontal="left" vertical="center"/>
    </xf>
    <xf numFmtId="0" fontId="17" fillId="0" borderId="21" xfId="10" applyFont="1" applyBorder="1" applyAlignment="1">
      <alignment horizontal="left" vertical="center"/>
    </xf>
    <xf numFmtId="0" fontId="17" fillId="3" borderId="32" xfId="10" applyFont="1" applyFill="1" applyBorder="1" applyAlignment="1">
      <alignment horizontal="center" vertical="center" wrapText="1"/>
    </xf>
    <xf numFmtId="0" fontId="17" fillId="0" borderId="1" xfId="10" applyFont="1" applyBorder="1" applyAlignment="1">
      <alignment horizontal="center" vertical="center"/>
    </xf>
    <xf numFmtId="0" fontId="17" fillId="0" borderId="33" xfId="10" applyFont="1" applyBorder="1" applyAlignment="1">
      <alignment horizontal="center" vertical="center"/>
    </xf>
    <xf numFmtId="0" fontId="17" fillId="3" borderId="26" xfId="10" applyFont="1" applyFill="1" applyBorder="1" applyAlignment="1">
      <alignment horizontal="center" vertical="center" wrapText="1"/>
    </xf>
    <xf numFmtId="0" fontId="17" fillId="3" borderId="27" xfId="10" applyFont="1" applyFill="1" applyBorder="1" applyAlignment="1">
      <alignment horizontal="center" vertical="center" wrapText="1"/>
    </xf>
    <xf numFmtId="0" fontId="17" fillId="3" borderId="4" xfId="10" applyFont="1" applyFill="1" applyBorder="1" applyAlignment="1">
      <alignment horizontal="center" vertical="center" wrapText="1"/>
    </xf>
    <xf numFmtId="0" fontId="17" fillId="3" borderId="5" xfId="10" applyFont="1" applyFill="1" applyBorder="1" applyAlignment="1">
      <alignment horizontal="center" vertical="center"/>
    </xf>
    <xf numFmtId="0" fontId="14" fillId="0" borderId="4" xfId="10" applyFont="1" applyBorder="1" applyAlignment="1">
      <alignment horizontal="center" vertical="center"/>
    </xf>
    <xf numFmtId="0" fontId="14" fillId="0" borderId="6" xfId="10" applyFont="1" applyBorder="1" applyAlignment="1">
      <alignment horizontal="center" vertical="center"/>
    </xf>
    <xf numFmtId="0" fontId="14" fillId="0" borderId="25" xfId="10" applyFont="1" applyBorder="1" applyAlignment="1">
      <alignment horizontal="center" vertical="center"/>
    </xf>
    <xf numFmtId="0" fontId="17" fillId="3" borderId="5" xfId="10" applyFont="1" applyFill="1" applyBorder="1" applyAlignment="1">
      <alignment horizontal="center" vertical="center" wrapText="1"/>
    </xf>
    <xf numFmtId="0" fontId="22" fillId="0" borderId="23" xfId="10" applyFont="1" applyBorder="1" applyAlignment="1">
      <alignment horizontal="left"/>
    </xf>
    <xf numFmtId="0" fontId="22" fillId="0" borderId="19" xfId="10" applyFont="1" applyBorder="1" applyAlignment="1">
      <alignment horizontal="left"/>
    </xf>
    <xf numFmtId="0" fontId="22" fillId="0" borderId="24" xfId="10" applyFont="1" applyBorder="1" applyAlignment="1">
      <alignment horizontal="left"/>
    </xf>
    <xf numFmtId="0" fontId="14" fillId="0" borderId="4" xfId="10" applyFont="1" applyBorder="1" applyAlignment="1">
      <alignment horizontal="left" vertical="center" wrapText="1"/>
    </xf>
    <xf numFmtId="0" fontId="14" fillId="0" borderId="6" xfId="10" applyFont="1" applyBorder="1" applyAlignment="1">
      <alignment horizontal="left" vertical="center"/>
    </xf>
    <xf numFmtId="0" fontId="14" fillId="0" borderId="25" xfId="10" applyFont="1" applyBorder="1" applyAlignment="1">
      <alignment horizontal="left" vertical="center"/>
    </xf>
    <xf numFmtId="0" fontId="17" fillId="3" borderId="28" xfId="10" applyFont="1" applyFill="1" applyBorder="1" applyAlignment="1">
      <alignment horizontal="center" vertical="center" wrapText="1"/>
    </xf>
    <xf numFmtId="0" fontId="17" fillId="3" borderId="6" xfId="10" applyFont="1" applyFill="1" applyBorder="1" applyAlignment="1">
      <alignment horizontal="center" vertical="center" wrapText="1"/>
    </xf>
    <xf numFmtId="0" fontId="16" fillId="0" borderId="8" xfId="10" applyFont="1" applyBorder="1" applyAlignment="1">
      <alignment horizontal="left" vertical="center"/>
    </xf>
    <xf numFmtId="0" fontId="16" fillId="0" borderId="9" xfId="10" applyFont="1" applyBorder="1" applyAlignment="1">
      <alignment horizontal="left" vertical="center"/>
    </xf>
    <xf numFmtId="0" fontId="16" fillId="0" borderId="21" xfId="10" applyFont="1" applyBorder="1" applyAlignment="1">
      <alignment horizontal="left" vertical="center"/>
    </xf>
    <xf numFmtId="0" fontId="17" fillId="0" borderId="30" xfId="10" applyFont="1" applyBorder="1" applyAlignment="1">
      <alignment horizontal="center" vertical="center"/>
    </xf>
    <xf numFmtId="0" fontId="17" fillId="0" borderId="31" xfId="10" applyFont="1" applyBorder="1" applyAlignment="1">
      <alignment horizontal="center" vertical="center"/>
    </xf>
    <xf numFmtId="0" fontId="17" fillId="3" borderId="29" xfId="10" applyFont="1" applyFill="1" applyBorder="1" applyAlignment="1">
      <alignment horizontal="center" vertical="center" wrapText="1"/>
    </xf>
    <xf numFmtId="0" fontId="17" fillId="3" borderId="30" xfId="10" applyFont="1" applyFill="1" applyBorder="1" applyAlignment="1">
      <alignment horizontal="center" vertical="center" wrapText="1"/>
    </xf>
    <xf numFmtId="0" fontId="32" fillId="3" borderId="1" xfId="10" applyFont="1" applyFill="1" applyBorder="1" applyAlignment="1">
      <alignment horizontal="center" vertical="center" wrapText="1"/>
    </xf>
    <xf numFmtId="0" fontId="32" fillId="0" borderId="1" xfId="10" applyFont="1" applyBorder="1" applyAlignment="1">
      <alignment horizontal="left" vertical="center" wrapText="1"/>
    </xf>
    <xf numFmtId="0" fontId="17" fillId="0" borderId="13" xfId="10" applyFont="1" applyBorder="1" applyAlignment="1">
      <alignment horizontal="left" vertical="center"/>
    </xf>
    <xf numFmtId="0" fontId="17" fillId="0" borderId="7" xfId="10" applyFont="1" applyBorder="1" applyAlignment="1">
      <alignment horizontal="left" vertical="center"/>
    </xf>
    <xf numFmtId="0" fontId="17" fillId="0" borderId="17" xfId="10" applyFont="1" applyBorder="1" applyAlignment="1">
      <alignment horizontal="left" vertical="center"/>
    </xf>
    <xf numFmtId="177" fontId="32" fillId="0" borderId="6" xfId="13" applyNumberFormat="1" applyFont="1" applyBorder="1" applyAlignment="1">
      <alignment vertical="center" wrapText="1"/>
    </xf>
    <xf numFmtId="177" fontId="32" fillId="0" borderId="5" xfId="13" applyNumberFormat="1" applyFont="1" applyBorder="1" applyAlignment="1">
      <alignment vertical="center" wrapText="1"/>
    </xf>
    <xf numFmtId="177" fontId="32" fillId="0" borderId="8" xfId="13" applyNumberFormat="1" applyFont="1" applyBorder="1" applyAlignment="1">
      <alignment horizontal="center" vertical="center" wrapText="1"/>
    </xf>
    <xf numFmtId="177" fontId="32" fillId="0" borderId="10" xfId="13" applyNumberFormat="1" applyFont="1" applyBorder="1" applyAlignment="1">
      <alignment horizontal="center" vertical="center" wrapText="1"/>
    </xf>
    <xf numFmtId="177" fontId="32" fillId="0" borderId="11" xfId="13" applyNumberFormat="1" applyFont="1" applyBorder="1" applyAlignment="1">
      <alignment horizontal="center" vertical="center" wrapText="1"/>
    </xf>
    <xf numFmtId="177" fontId="32" fillId="0" borderId="12" xfId="13" applyNumberFormat="1" applyFont="1" applyBorder="1" applyAlignment="1">
      <alignment horizontal="center" vertical="center" wrapText="1"/>
    </xf>
    <xf numFmtId="177" fontId="32" fillId="0" borderId="13" xfId="13" applyNumberFormat="1" applyFont="1" applyBorder="1" applyAlignment="1">
      <alignment horizontal="center" vertical="center" wrapText="1"/>
    </xf>
    <xf numFmtId="177" fontId="32" fillId="0" borderId="14" xfId="13" applyNumberFormat="1" applyFont="1" applyBorder="1" applyAlignment="1">
      <alignment horizontal="center" vertical="center" wrapText="1"/>
    </xf>
    <xf numFmtId="177" fontId="32" fillId="0" borderId="4" xfId="13" applyNumberFormat="1" applyFont="1" applyBorder="1" applyAlignment="1">
      <alignment horizontal="center" vertical="center" wrapText="1"/>
    </xf>
    <xf numFmtId="177" fontId="32" fillId="0" borderId="5" xfId="13" applyNumberFormat="1" applyFont="1" applyBorder="1" applyAlignment="1">
      <alignment horizontal="center" vertical="center" wrapText="1"/>
    </xf>
    <xf numFmtId="177" fontId="32" fillId="0" borderId="6" xfId="13" applyNumberFormat="1" applyFont="1" applyBorder="1" applyAlignment="1">
      <alignment horizontal="center" vertical="center" wrapText="1"/>
    </xf>
    <xf numFmtId="0" fontId="32" fillId="3" borderId="1" xfId="13" applyFont="1" applyFill="1" applyBorder="1" applyAlignment="1">
      <alignment horizontal="center" vertical="center" wrapText="1"/>
    </xf>
    <xf numFmtId="0" fontId="32" fillId="0" borderId="4" xfId="13" applyFont="1" applyBorder="1" applyAlignment="1">
      <alignment horizontal="center" vertical="center"/>
    </xf>
    <xf numFmtId="0" fontId="32" fillId="0" borderId="6" xfId="13" applyFont="1" applyBorder="1" applyAlignment="1">
      <alignment horizontal="center" vertical="center"/>
    </xf>
    <xf numFmtId="0" fontId="32" fillId="0" borderId="5" xfId="13" applyFont="1" applyBorder="1" applyAlignment="1">
      <alignment horizontal="center" vertical="center"/>
    </xf>
    <xf numFmtId="0" fontId="27" fillId="0" borderId="11" xfId="13" applyFont="1" applyBorder="1" applyAlignment="1">
      <alignment horizontal="left" vertical="center" wrapText="1"/>
    </xf>
    <xf numFmtId="0" fontId="27" fillId="0" borderId="0" xfId="13" applyFont="1" applyBorder="1" applyAlignment="1">
      <alignment horizontal="left" vertical="center" wrapText="1"/>
    </xf>
    <xf numFmtId="0" fontId="25" fillId="3" borderId="1" xfId="13" applyFont="1" applyFill="1" applyBorder="1" applyAlignment="1">
      <alignment horizontal="center" vertical="center"/>
    </xf>
    <xf numFmtId="0" fontId="27" fillId="0" borderId="13" xfId="13" applyFont="1" applyBorder="1" applyAlignment="1">
      <alignment horizontal="left" vertical="center" wrapText="1"/>
    </xf>
    <xf numFmtId="0" fontId="27" fillId="0" borderId="7" xfId="13" applyFont="1" applyBorder="1" applyAlignment="1">
      <alignment horizontal="left" vertical="center" wrapText="1"/>
    </xf>
    <xf numFmtId="0" fontId="25" fillId="3" borderId="8" xfId="13" applyFont="1" applyFill="1" applyBorder="1" applyAlignment="1">
      <alignment horizontal="center" vertical="center" wrapText="1"/>
    </xf>
    <xf numFmtId="0" fontId="25" fillId="3" borderId="9" xfId="13" applyFont="1" applyFill="1" applyBorder="1" applyAlignment="1">
      <alignment horizontal="center" vertical="center" wrapText="1"/>
    </xf>
    <xf numFmtId="0" fontId="25" fillId="3" borderId="10" xfId="13" applyFont="1" applyFill="1" applyBorder="1" applyAlignment="1">
      <alignment horizontal="center" vertical="center" wrapText="1"/>
    </xf>
    <xf numFmtId="0" fontId="25" fillId="3" borderId="11" xfId="13" applyFont="1" applyFill="1" applyBorder="1" applyAlignment="1">
      <alignment horizontal="center" vertical="center" wrapText="1"/>
    </xf>
    <xf numFmtId="0" fontId="25" fillId="3" borderId="0" xfId="13" applyFont="1" applyFill="1" applyBorder="1" applyAlignment="1">
      <alignment horizontal="center" vertical="center" wrapText="1"/>
    </xf>
    <xf numFmtId="0" fontId="25" fillId="3" borderId="12" xfId="13" applyFont="1" applyFill="1" applyBorder="1" applyAlignment="1">
      <alignment horizontal="center" vertical="center" wrapText="1"/>
    </xf>
    <xf numFmtId="0" fontId="25" fillId="3" borderId="13" xfId="13" applyFont="1" applyFill="1" applyBorder="1" applyAlignment="1">
      <alignment horizontal="center" vertical="center" wrapText="1"/>
    </xf>
    <xf numFmtId="0" fontId="25" fillId="3" borderId="7" xfId="13" applyFont="1" applyFill="1" applyBorder="1" applyAlignment="1">
      <alignment horizontal="center" vertical="center" wrapText="1"/>
    </xf>
    <xf numFmtId="0" fontId="25" fillId="3" borderId="14" xfId="13" applyFont="1" applyFill="1" applyBorder="1" applyAlignment="1">
      <alignment horizontal="center" vertical="center" wrapText="1"/>
    </xf>
    <xf numFmtId="177" fontId="32" fillId="0" borderId="8" xfId="13" applyNumberFormat="1" applyFont="1" applyBorder="1" applyAlignment="1">
      <alignment vertical="center" wrapText="1"/>
    </xf>
    <xf numFmtId="177" fontId="32" fillId="0" borderId="9" xfId="13" applyNumberFormat="1" applyFont="1" applyBorder="1" applyAlignment="1">
      <alignment vertical="center" wrapText="1"/>
    </xf>
    <xf numFmtId="177" fontId="32" fillId="0" borderId="10" xfId="13" applyNumberFormat="1" applyFont="1" applyBorder="1" applyAlignment="1">
      <alignment vertical="center" wrapText="1"/>
    </xf>
    <xf numFmtId="177" fontId="32" fillId="0" borderId="7" xfId="13" applyNumberFormat="1" applyFont="1" applyBorder="1" applyAlignment="1">
      <alignment vertical="center" wrapText="1"/>
    </xf>
    <xf numFmtId="177" fontId="32" fillId="0" borderId="14" xfId="13" applyNumberFormat="1" applyFont="1" applyBorder="1" applyAlignment="1">
      <alignment vertical="center" wrapText="1"/>
    </xf>
    <xf numFmtId="177" fontId="32" fillId="0" borderId="4" xfId="13" applyNumberFormat="1" applyFont="1" applyBorder="1" applyAlignment="1">
      <alignment vertical="center" wrapText="1"/>
    </xf>
    <xf numFmtId="0" fontId="32" fillId="3" borderId="8" xfId="13" applyFont="1" applyFill="1" applyBorder="1" applyAlignment="1">
      <alignment horizontal="center" vertical="center" wrapText="1"/>
    </xf>
    <xf numFmtId="0" fontId="32" fillId="3" borderId="9" xfId="13" applyFont="1" applyFill="1" applyBorder="1" applyAlignment="1">
      <alignment horizontal="center" vertical="center" wrapText="1"/>
    </xf>
    <xf numFmtId="0" fontId="32" fillId="3" borderId="10" xfId="13" applyFont="1" applyFill="1" applyBorder="1" applyAlignment="1">
      <alignment horizontal="center" vertical="center" wrapText="1"/>
    </xf>
    <xf numFmtId="0" fontId="32" fillId="3" borderId="11" xfId="13" applyFont="1" applyFill="1" applyBorder="1" applyAlignment="1">
      <alignment horizontal="center" vertical="center" wrapText="1"/>
    </xf>
    <xf numFmtId="0" fontId="32" fillId="3" borderId="0" xfId="13" applyFont="1" applyFill="1" applyBorder="1" applyAlignment="1">
      <alignment horizontal="center" vertical="center" wrapText="1"/>
    </xf>
    <xf numFmtId="0" fontId="32" fillId="3" borderId="12" xfId="13" applyFont="1" applyFill="1" applyBorder="1" applyAlignment="1">
      <alignment horizontal="center" vertical="center" wrapText="1"/>
    </xf>
    <xf numFmtId="0" fontId="32" fillId="3" borderId="13" xfId="13" applyFont="1" applyFill="1" applyBorder="1" applyAlignment="1">
      <alignment horizontal="center" vertical="center" wrapText="1"/>
    </xf>
    <xf numFmtId="0" fontId="32" fillId="3" borderId="7" xfId="13" applyFont="1" applyFill="1" applyBorder="1" applyAlignment="1">
      <alignment horizontal="center" vertical="center" wrapText="1"/>
    </xf>
    <xf numFmtId="0" fontId="32" fillId="3" borderId="14" xfId="13" applyFont="1" applyFill="1" applyBorder="1" applyAlignment="1">
      <alignment horizontal="center" vertical="center" wrapText="1"/>
    </xf>
    <xf numFmtId="0" fontId="34" fillId="0" borderId="9" xfId="13" applyFont="1" applyBorder="1" applyAlignment="1">
      <alignment horizontal="left" wrapText="1"/>
    </xf>
    <xf numFmtId="177" fontId="32" fillId="0" borderId="7" xfId="13" applyNumberFormat="1" applyFont="1" applyBorder="1" applyAlignment="1">
      <alignment horizontal="center" vertical="center" wrapText="1"/>
    </xf>
    <xf numFmtId="0" fontId="32" fillId="0" borderId="4" xfId="10" applyFont="1" applyBorder="1" applyAlignment="1">
      <alignment horizontal="center" vertical="center"/>
    </xf>
    <xf numFmtId="0" fontId="32" fillId="0" borderId="6" xfId="10" applyFont="1" applyBorder="1" applyAlignment="1">
      <alignment horizontal="center" vertical="center"/>
    </xf>
    <xf numFmtId="0" fontId="32" fillId="0" borderId="9" xfId="10" applyFont="1" applyBorder="1" applyAlignment="1">
      <alignment horizontal="center" vertical="center"/>
    </xf>
    <xf numFmtId="0" fontId="32" fillId="0" borderId="10" xfId="10" applyFont="1" applyBorder="1" applyAlignment="1">
      <alignment horizontal="center" vertical="center"/>
    </xf>
    <xf numFmtId="0" fontId="25" fillId="3" borderId="1" xfId="10" applyFont="1" applyFill="1" applyBorder="1" applyAlignment="1">
      <alignment horizontal="center" vertical="center"/>
    </xf>
    <xf numFmtId="0" fontId="32" fillId="0" borderId="5" xfId="10" applyFont="1" applyBorder="1" applyAlignment="1">
      <alignment horizontal="center" vertical="center"/>
    </xf>
    <xf numFmtId="0" fontId="32" fillId="3" borderId="4" xfId="10" applyFont="1" applyFill="1" applyBorder="1" applyAlignment="1">
      <alignment horizontal="left" vertical="center" wrapText="1"/>
    </xf>
    <xf numFmtId="0" fontId="32" fillId="3" borderId="6" xfId="10" applyFont="1" applyFill="1" applyBorder="1" applyAlignment="1">
      <alignment horizontal="left" vertical="center" wrapText="1"/>
    </xf>
    <xf numFmtId="0" fontId="32" fillId="3" borderId="5" xfId="10" applyFont="1" applyFill="1" applyBorder="1" applyAlignment="1">
      <alignment horizontal="left" vertical="center" wrapText="1"/>
    </xf>
    <xf numFmtId="0" fontId="40" fillId="0" borderId="0" xfId="10" applyFont="1" applyBorder="1" applyAlignment="1">
      <alignment horizontal="left" vertical="center" wrapText="1"/>
    </xf>
    <xf numFmtId="0" fontId="35" fillId="0" borderId="11" xfId="10" applyFont="1" applyBorder="1" applyAlignment="1">
      <alignment horizontal="left" vertical="center" wrapText="1"/>
    </xf>
    <xf numFmtId="0" fontId="35" fillId="0" borderId="0" xfId="10" applyFont="1" applyBorder="1" applyAlignment="1">
      <alignment horizontal="left" vertical="center" wrapText="1"/>
    </xf>
    <xf numFmtId="0" fontId="25" fillId="3" borderId="1" xfId="10" applyFont="1" applyFill="1" applyBorder="1" applyAlignment="1">
      <alignment horizontal="center" vertical="center" wrapText="1"/>
    </xf>
    <xf numFmtId="177" fontId="32" fillId="0" borderId="4" xfId="10" applyNumberFormat="1" applyFont="1" applyBorder="1" applyAlignment="1">
      <alignment horizontal="center" vertical="center"/>
    </xf>
    <xf numFmtId="177" fontId="32" fillId="0" borderId="6" xfId="10" applyNumberFormat="1" applyFont="1" applyBorder="1" applyAlignment="1">
      <alignment horizontal="center" vertical="center"/>
    </xf>
    <xf numFmtId="0" fontId="25" fillId="0" borderId="6" xfId="10" applyFont="1" applyBorder="1" applyAlignment="1">
      <alignment horizontal="left" vertical="center"/>
    </xf>
    <xf numFmtId="0" fontId="25" fillId="0" borderId="5" xfId="10" applyFont="1" applyBorder="1" applyAlignment="1">
      <alignment horizontal="left" vertical="center"/>
    </xf>
    <xf numFmtId="0" fontId="32" fillId="0" borderId="4" xfId="10" applyFont="1" applyBorder="1" applyAlignment="1">
      <alignment horizontal="center" vertical="center" wrapText="1"/>
    </xf>
    <xf numFmtId="0" fontId="32" fillId="0" borderId="6" xfId="10" applyFont="1" applyBorder="1" applyAlignment="1">
      <alignment horizontal="center" vertical="center" wrapText="1"/>
    </xf>
    <xf numFmtId="0" fontId="32" fillId="0" borderId="5" xfId="10" applyFont="1" applyBorder="1" applyAlignment="1">
      <alignment horizontal="center" vertical="center" wrapText="1"/>
    </xf>
    <xf numFmtId="0" fontId="27" fillId="7" borderId="9" xfId="10" applyFont="1" applyFill="1" applyBorder="1" applyAlignment="1">
      <alignment horizontal="left" vertical="center" wrapText="1"/>
    </xf>
    <xf numFmtId="0" fontId="27" fillId="7" borderId="7" xfId="10" applyFont="1" applyFill="1" applyBorder="1" applyAlignment="1">
      <alignment horizontal="left" vertical="center" wrapText="1"/>
    </xf>
    <xf numFmtId="0" fontId="25" fillId="3" borderId="4" xfId="10" applyFont="1" applyFill="1" applyBorder="1" applyAlignment="1">
      <alignment horizontal="left" vertical="center" wrapText="1"/>
    </xf>
    <xf numFmtId="0" fontId="25" fillId="3" borderId="6" xfId="10" applyFont="1" applyFill="1" applyBorder="1" applyAlignment="1">
      <alignment horizontal="left" vertical="center" wrapText="1"/>
    </xf>
    <xf numFmtId="0" fontId="25" fillId="3" borderId="5" xfId="10" applyFont="1" applyFill="1" applyBorder="1" applyAlignment="1">
      <alignment horizontal="left" vertical="center" wrapText="1"/>
    </xf>
    <xf numFmtId="177" fontId="32" fillId="0" borderId="5" xfId="10" applyNumberFormat="1" applyFont="1" applyBorder="1" applyAlignment="1">
      <alignment horizontal="center" vertical="center"/>
    </xf>
    <xf numFmtId="177" fontId="27" fillId="9" borderId="4" xfId="10" applyNumberFormat="1" applyFont="1" applyFill="1" applyBorder="1" applyAlignment="1">
      <alignment horizontal="center" vertical="center" wrapText="1"/>
    </xf>
    <xf numFmtId="177" fontId="27" fillId="9" borderId="5" xfId="10" applyNumberFormat="1" applyFont="1" applyFill="1" applyBorder="1" applyAlignment="1">
      <alignment horizontal="center" vertical="center"/>
    </xf>
    <xf numFmtId="0" fontId="32" fillId="3" borderId="3" xfId="10" applyFont="1" applyFill="1" applyBorder="1" applyAlignment="1">
      <alignment horizontal="center" vertical="center" wrapText="1"/>
    </xf>
    <xf numFmtId="0" fontId="32" fillId="0" borderId="13" xfId="10" applyFont="1" applyBorder="1" applyAlignment="1">
      <alignment horizontal="center" vertical="center"/>
    </xf>
    <xf numFmtId="0" fontId="32" fillId="0" borderId="7" xfId="10" applyFont="1" applyBorder="1" applyAlignment="1">
      <alignment horizontal="center" vertical="center"/>
    </xf>
    <xf numFmtId="0" fontId="32" fillId="0" borderId="14" xfId="10" applyFont="1" applyBorder="1" applyAlignment="1">
      <alignment horizontal="center" vertical="center"/>
    </xf>
    <xf numFmtId="0" fontId="27" fillId="0" borderId="11" xfId="10" applyFont="1" applyBorder="1" applyAlignment="1">
      <alignment horizontal="left" vertical="center" wrapText="1"/>
    </xf>
    <xf numFmtId="0" fontId="27" fillId="0" borderId="0" xfId="10" applyFont="1" applyBorder="1" applyAlignment="1">
      <alignment horizontal="left" vertical="center" wrapText="1"/>
    </xf>
    <xf numFmtId="0" fontId="35" fillId="0" borderId="13" xfId="10" applyFont="1" applyBorder="1" applyAlignment="1">
      <alignment horizontal="left" vertical="center" wrapText="1"/>
    </xf>
    <xf numFmtId="0" fontId="35" fillId="0" borderId="7" xfId="10" applyFont="1" applyBorder="1" applyAlignment="1">
      <alignment horizontal="left" vertical="center" wrapText="1"/>
    </xf>
    <xf numFmtId="0" fontId="32" fillId="3" borderId="8" xfId="10" applyFont="1" applyFill="1" applyBorder="1" applyAlignment="1">
      <alignment horizontal="center" vertical="center" wrapText="1"/>
    </xf>
    <xf numFmtId="0" fontId="32" fillId="3" borderId="9" xfId="10" applyFont="1" applyFill="1" applyBorder="1" applyAlignment="1">
      <alignment horizontal="center" vertical="center" wrapText="1"/>
    </xf>
    <xf numFmtId="0" fontId="32" fillId="3" borderId="10" xfId="10" applyFont="1" applyFill="1" applyBorder="1" applyAlignment="1">
      <alignment horizontal="center" vertical="center" wrapText="1"/>
    </xf>
    <xf numFmtId="0" fontId="32" fillId="3" borderId="13" xfId="10" applyFont="1" applyFill="1" applyBorder="1" applyAlignment="1">
      <alignment horizontal="center" vertical="center" wrapText="1"/>
    </xf>
    <xf numFmtId="0" fontId="32" fillId="3" borderId="7" xfId="10" applyFont="1" applyFill="1" applyBorder="1" applyAlignment="1">
      <alignment horizontal="center" vertical="center" wrapText="1"/>
    </xf>
    <xf numFmtId="0" fontId="32" fillId="3" borderId="14" xfId="10" applyFont="1" applyFill="1" applyBorder="1" applyAlignment="1">
      <alignment horizontal="center" vertical="center" wrapText="1"/>
    </xf>
    <xf numFmtId="177" fontId="32" fillId="7" borderId="8" xfId="10" applyNumberFormat="1" applyFont="1" applyFill="1" applyBorder="1" applyAlignment="1">
      <alignment horizontal="left" vertical="center" wrapText="1"/>
    </xf>
    <xf numFmtId="177" fontId="32" fillId="7" borderId="9" xfId="10" applyNumberFormat="1" applyFont="1" applyFill="1" applyBorder="1" applyAlignment="1">
      <alignment horizontal="left" vertical="center" wrapText="1"/>
    </xf>
    <xf numFmtId="177" fontId="32" fillId="7" borderId="10" xfId="10" applyNumberFormat="1" applyFont="1" applyFill="1" applyBorder="1" applyAlignment="1">
      <alignment horizontal="left" vertical="center" wrapText="1"/>
    </xf>
    <xf numFmtId="177" fontId="27" fillId="0" borderId="11" xfId="10" applyNumberFormat="1" applyFont="1" applyBorder="1" applyAlignment="1">
      <alignment horizontal="left" vertical="center" wrapText="1"/>
    </xf>
    <xf numFmtId="177" fontId="27" fillId="0" borderId="0" xfId="10" applyNumberFormat="1" applyFont="1" applyBorder="1" applyAlignment="1">
      <alignment horizontal="left" vertical="center" wrapText="1"/>
    </xf>
    <xf numFmtId="177" fontId="32" fillId="7" borderId="13" xfId="10" applyNumberFormat="1" applyFont="1" applyFill="1" applyBorder="1" applyAlignment="1">
      <alignment horizontal="left" vertical="center"/>
    </xf>
    <xf numFmtId="177" fontId="32" fillId="7" borderId="7" xfId="10" applyNumberFormat="1" applyFont="1" applyFill="1" applyBorder="1" applyAlignment="1">
      <alignment horizontal="left" vertical="center"/>
    </xf>
    <xf numFmtId="177" fontId="32" fillId="7" borderId="14" xfId="10" applyNumberFormat="1" applyFont="1" applyFill="1" applyBorder="1" applyAlignment="1">
      <alignment horizontal="left" vertical="center"/>
    </xf>
    <xf numFmtId="177" fontId="32" fillId="7" borderId="8" xfId="10" applyNumberFormat="1" applyFont="1" applyFill="1" applyBorder="1" applyAlignment="1">
      <alignment horizontal="left" vertical="center"/>
    </xf>
    <xf numFmtId="177" fontId="32" fillId="7" borderId="9" xfId="10" applyNumberFormat="1" applyFont="1" applyFill="1" applyBorder="1" applyAlignment="1">
      <alignment horizontal="left" vertical="center"/>
    </xf>
    <xf numFmtId="177" fontId="32" fillId="7" borderId="10" xfId="10" applyNumberFormat="1" applyFont="1" applyFill="1" applyBorder="1" applyAlignment="1">
      <alignment horizontal="left" vertical="center"/>
    </xf>
    <xf numFmtId="177" fontId="32" fillId="7" borderId="2" xfId="10" applyNumberFormat="1" applyFont="1" applyFill="1" applyBorder="1" applyAlignment="1">
      <alignment horizontal="left" vertical="center"/>
    </xf>
    <xf numFmtId="177" fontId="27" fillId="0" borderId="8" xfId="10" applyNumberFormat="1" applyFont="1" applyBorder="1" applyAlignment="1">
      <alignment horizontal="left" vertical="center" wrapText="1"/>
    </xf>
    <xf numFmtId="177" fontId="27" fillId="0" borderId="9" xfId="10" applyNumberFormat="1" applyFont="1" applyBorder="1" applyAlignment="1">
      <alignment horizontal="left" vertical="center" wrapText="1"/>
    </xf>
    <xf numFmtId="177" fontId="32" fillId="7" borderId="3" xfId="10" applyNumberFormat="1" applyFont="1" applyFill="1" applyBorder="1" applyAlignment="1">
      <alignment horizontal="left" vertical="center"/>
    </xf>
    <xf numFmtId="0" fontId="25" fillId="3" borderId="11" xfId="10" applyFont="1" applyFill="1" applyBorder="1" applyAlignment="1">
      <alignment vertical="center" wrapText="1"/>
    </xf>
    <xf numFmtId="0" fontId="25" fillId="3" borderId="0" xfId="10" applyFont="1" applyFill="1" applyBorder="1" applyAlignment="1">
      <alignment vertical="center" wrapText="1"/>
    </xf>
    <xf numFmtId="0" fontId="25" fillId="3" borderId="9" xfId="10" applyFont="1" applyFill="1" applyBorder="1" applyAlignment="1">
      <alignment vertical="center" wrapText="1"/>
    </xf>
    <xf numFmtId="0" fontId="25" fillId="3" borderId="10" xfId="10" applyFont="1" applyFill="1" applyBorder="1" applyAlignment="1">
      <alignment vertical="center" wrapText="1"/>
    </xf>
    <xf numFmtId="0" fontId="25" fillId="3" borderId="13" xfId="10" applyFont="1" applyFill="1" applyBorder="1" applyAlignment="1">
      <alignment vertical="center" wrapText="1"/>
    </xf>
    <xf numFmtId="0" fontId="25" fillId="3" borderId="7" xfId="10" applyFont="1" applyFill="1" applyBorder="1" applyAlignment="1">
      <alignment vertical="center" wrapText="1"/>
    </xf>
    <xf numFmtId="0" fontId="25" fillId="3" borderId="14" xfId="10" applyFont="1" applyFill="1" applyBorder="1" applyAlignment="1">
      <alignment vertical="center" wrapText="1"/>
    </xf>
    <xf numFmtId="0" fontId="25" fillId="3" borderId="8" xfId="10" applyFont="1" applyFill="1" applyBorder="1" applyAlignment="1">
      <alignment horizontal="center" vertical="center" wrapText="1"/>
    </xf>
    <xf numFmtId="0" fontId="25" fillId="3" borderId="10" xfId="10" applyFont="1" applyFill="1" applyBorder="1" applyAlignment="1">
      <alignment horizontal="center" vertical="center" wrapText="1"/>
    </xf>
    <xf numFmtId="0" fontId="25" fillId="3" borderId="2" xfId="10" applyFont="1" applyFill="1" applyBorder="1" applyAlignment="1">
      <alignment horizontal="center" vertical="center" wrapText="1"/>
    </xf>
    <xf numFmtId="0" fontId="25" fillId="3" borderId="2" xfId="10" applyFont="1" applyFill="1" applyBorder="1" applyAlignment="1">
      <alignment horizontal="center" vertical="center"/>
    </xf>
    <xf numFmtId="0" fontId="25" fillId="0" borderId="22" xfId="10" applyFont="1" applyBorder="1" applyAlignment="1">
      <alignment horizontal="center" vertical="center" wrapText="1"/>
    </xf>
    <xf numFmtId="0" fontId="25" fillId="0" borderId="3" xfId="10" applyFont="1" applyBorder="1" applyAlignment="1">
      <alignment horizontal="center" vertical="center"/>
    </xf>
    <xf numFmtId="0" fontId="25" fillId="0" borderId="3" xfId="10" applyFont="1" applyBorder="1" applyAlignment="1">
      <alignment horizontal="center" vertical="center" wrapText="1"/>
    </xf>
    <xf numFmtId="0" fontId="25" fillId="3" borderId="13" xfId="10" applyFont="1" applyFill="1" applyBorder="1" applyAlignment="1">
      <alignment horizontal="center" vertical="center" wrapText="1"/>
    </xf>
    <xf numFmtId="0" fontId="25" fillId="3" borderId="14" xfId="10" applyFont="1" applyFill="1" applyBorder="1" applyAlignment="1">
      <alignment horizontal="center" vertical="center" wrapText="1"/>
    </xf>
    <xf numFmtId="0" fontId="25" fillId="0" borderId="7" xfId="10" applyFont="1" applyFill="1" applyBorder="1" applyAlignment="1">
      <alignment horizontal="center" vertical="center" wrapText="1"/>
    </xf>
    <xf numFmtId="0" fontId="25" fillId="0" borderId="14" xfId="10" applyFont="1" applyFill="1" applyBorder="1" applyAlignment="1">
      <alignment horizontal="center" vertical="center" wrapText="1"/>
    </xf>
    <xf numFmtId="0" fontId="14" fillId="0" borderId="2" xfId="10" applyFont="1" applyBorder="1" applyAlignment="1">
      <alignment horizontal="center" vertical="center"/>
    </xf>
    <xf numFmtId="0" fontId="14" fillId="0" borderId="22" xfId="10" applyFont="1" applyBorder="1" applyAlignment="1">
      <alignment horizontal="center" vertical="center"/>
    </xf>
    <xf numFmtId="0" fontId="14" fillId="0" borderId="3" xfId="10" applyFont="1" applyBorder="1" applyAlignment="1">
      <alignment horizontal="center" vertical="center"/>
    </xf>
    <xf numFmtId="0" fontId="14" fillId="8" borderId="8" xfId="10" applyFont="1" applyFill="1" applyBorder="1" applyAlignment="1">
      <alignment horizontal="center" vertical="center" wrapText="1"/>
    </xf>
    <xf numFmtId="0" fontId="14" fillId="8" borderId="10" xfId="10" applyFont="1" applyFill="1" applyBorder="1" applyAlignment="1">
      <alignment horizontal="center" vertical="center" wrapText="1"/>
    </xf>
    <xf numFmtId="0" fontId="14" fillId="8" borderId="2" xfId="10" applyFont="1" applyFill="1" applyBorder="1" applyAlignment="1">
      <alignment horizontal="center" vertical="center" wrapText="1"/>
    </xf>
    <xf numFmtId="0" fontId="14" fillId="8" borderId="2" xfId="10" applyFont="1" applyFill="1" applyBorder="1" applyAlignment="1">
      <alignment horizontal="center" vertical="center"/>
    </xf>
    <xf numFmtId="0" fontId="14" fillId="8" borderId="11" xfId="10" applyFont="1" applyFill="1" applyBorder="1" applyAlignment="1">
      <alignment horizontal="left" vertical="center" wrapText="1"/>
    </xf>
    <xf numFmtId="0" fontId="14" fillId="8" borderId="0" xfId="10" applyFont="1" applyFill="1" applyBorder="1" applyAlignment="1">
      <alignment horizontal="left" vertical="center" wrapText="1"/>
    </xf>
    <xf numFmtId="0" fontId="14" fillId="8" borderId="12" xfId="10" applyFont="1" applyFill="1" applyBorder="1" applyAlignment="1">
      <alignment horizontal="left" vertical="center" wrapText="1"/>
    </xf>
    <xf numFmtId="0" fontId="14" fillId="8" borderId="13" xfId="10" applyFont="1" applyFill="1" applyBorder="1" applyAlignment="1">
      <alignment horizontal="left" vertical="center" wrapText="1"/>
    </xf>
    <xf numFmtId="0" fontId="14" fillId="8" borderId="7" xfId="10" applyFont="1" applyFill="1" applyBorder="1" applyAlignment="1">
      <alignment horizontal="left" vertical="center" wrapText="1"/>
    </xf>
    <xf numFmtId="0" fontId="14" fillId="8" borderId="14" xfId="10" applyFont="1" applyFill="1" applyBorder="1" applyAlignment="1">
      <alignment horizontal="left" vertical="center" wrapText="1"/>
    </xf>
    <xf numFmtId="0" fontId="25" fillId="0" borderId="2" xfId="10" applyFont="1" applyBorder="1" applyAlignment="1">
      <alignment horizontal="center" vertical="center"/>
    </xf>
    <xf numFmtId="0" fontId="25" fillId="0" borderId="22" xfId="10" applyFont="1" applyBorder="1" applyAlignment="1">
      <alignment horizontal="center" vertical="center"/>
    </xf>
    <xf numFmtId="0" fontId="25" fillId="0" borderId="4" xfId="10" applyFont="1" applyBorder="1" applyAlignment="1">
      <alignment horizontal="left" vertical="center" wrapText="1"/>
    </xf>
    <xf numFmtId="0" fontId="25" fillId="0" borderId="6" xfId="10" applyFont="1" applyBorder="1" applyAlignment="1">
      <alignment horizontal="left" vertical="center" wrapText="1"/>
    </xf>
    <xf numFmtId="0" fontId="25" fillId="0" borderId="5" xfId="10" applyFont="1" applyBorder="1" applyAlignment="1">
      <alignment horizontal="left" vertical="center" wrapText="1"/>
    </xf>
    <xf numFmtId="0" fontId="16" fillId="0" borderId="7" xfId="10" applyFont="1" applyBorder="1" applyAlignment="1">
      <alignment horizontal="left" vertical="center"/>
    </xf>
    <xf numFmtId="0" fontId="14" fillId="0" borderId="1" xfId="10" applyFont="1" applyBorder="1" applyAlignment="1">
      <alignment horizontal="center" vertical="center"/>
    </xf>
    <xf numFmtId="0" fontId="14" fillId="0" borderId="1" xfId="10" applyFont="1" applyBorder="1" applyAlignment="1">
      <alignment horizontal="center" vertical="center" wrapText="1"/>
    </xf>
    <xf numFmtId="0" fontId="25" fillId="3" borderId="1" xfId="10" applyFont="1" applyFill="1" applyBorder="1" applyAlignment="1">
      <alignment horizontal="left" vertical="center" wrapText="1"/>
    </xf>
    <xf numFmtId="0" fontId="25" fillId="0" borderId="11" xfId="10" applyFont="1" applyBorder="1" applyAlignment="1">
      <alignment horizontal="center" vertical="center" wrapText="1"/>
    </xf>
    <xf numFmtId="0" fontId="25" fillId="0" borderId="12" xfId="10" applyFont="1" applyBorder="1" applyAlignment="1">
      <alignment horizontal="center" vertical="center" wrapText="1"/>
    </xf>
    <xf numFmtId="0" fontId="25" fillId="0" borderId="13" xfId="10" applyFont="1" applyBorder="1" applyAlignment="1">
      <alignment horizontal="center" vertical="center" wrapText="1"/>
    </xf>
    <xf numFmtId="0" fontId="25" fillId="0" borderId="14" xfId="10" applyFont="1" applyBorder="1" applyAlignment="1">
      <alignment horizontal="center" vertical="center" wrapText="1"/>
    </xf>
    <xf numFmtId="0" fontId="25" fillId="3" borderId="1" xfId="10" applyFont="1" applyFill="1" applyBorder="1" applyAlignment="1">
      <alignment horizontal="right" vertical="center" wrapText="1"/>
    </xf>
    <xf numFmtId="0" fontId="25" fillId="0" borderId="1" xfId="10" applyFont="1" applyBorder="1" applyAlignment="1">
      <alignment horizontal="center" vertical="center" wrapText="1"/>
    </xf>
    <xf numFmtId="177" fontId="25" fillId="0" borderId="3" xfId="10" applyNumberFormat="1" applyFont="1" applyBorder="1" applyAlignment="1">
      <alignment horizontal="center" vertical="center"/>
    </xf>
    <xf numFmtId="177" fontId="25" fillId="0" borderId="1" xfId="10" applyNumberFormat="1" applyFont="1" applyBorder="1" applyAlignment="1">
      <alignment horizontal="center" vertical="center"/>
    </xf>
    <xf numFmtId="177" fontId="14" fillId="0" borderId="3" xfId="10" applyNumberFormat="1" applyFont="1" applyBorder="1" applyAlignment="1">
      <alignment horizontal="center" vertical="center"/>
    </xf>
    <xf numFmtId="177" fontId="14" fillId="0" borderId="1" xfId="10" applyNumberFormat="1" applyFont="1" applyBorder="1" applyAlignment="1">
      <alignment horizontal="center" vertical="center"/>
    </xf>
    <xf numFmtId="0" fontId="26" fillId="0" borderId="7" xfId="10" applyFont="1" applyBorder="1" applyAlignment="1">
      <alignment horizontal="left" vertical="center"/>
    </xf>
    <xf numFmtId="0" fontId="25" fillId="0" borderId="1" xfId="10" applyFont="1" applyBorder="1" applyAlignment="1">
      <alignment horizontal="center" vertical="center"/>
    </xf>
    <xf numFmtId="0" fontId="25" fillId="2" borderId="8" xfId="10" applyFont="1" applyFill="1" applyBorder="1" applyAlignment="1">
      <alignment horizontal="left" vertical="center" wrapText="1"/>
    </xf>
    <xf numFmtId="0" fontId="25" fillId="2" borderId="9" xfId="10" applyFont="1" applyFill="1" applyBorder="1" applyAlignment="1">
      <alignment horizontal="left" vertical="center" wrapText="1"/>
    </xf>
    <xf numFmtId="0" fontId="25" fillId="2" borderId="10" xfId="10" applyFont="1" applyFill="1" applyBorder="1" applyAlignment="1">
      <alignment horizontal="left" vertical="center" wrapText="1"/>
    </xf>
    <xf numFmtId="0" fontId="25" fillId="2" borderId="13" xfId="10" applyFont="1" applyFill="1" applyBorder="1" applyAlignment="1">
      <alignment horizontal="left" vertical="center" wrapText="1"/>
    </xf>
    <xf numFmtId="0" fontId="25" fillId="2" borderId="7" xfId="10" applyFont="1" applyFill="1" applyBorder="1" applyAlignment="1">
      <alignment horizontal="left" vertical="center" wrapText="1"/>
    </xf>
    <xf numFmtId="0" fontId="25" fillId="2" borderId="14" xfId="10" applyFont="1" applyFill="1" applyBorder="1" applyAlignment="1">
      <alignment horizontal="left" vertical="center" wrapText="1"/>
    </xf>
    <xf numFmtId="0" fontId="25" fillId="2" borderId="8" xfId="10" applyFont="1" applyFill="1" applyBorder="1" applyAlignment="1">
      <alignment horizontal="center" vertical="center" wrapText="1"/>
    </xf>
    <xf numFmtId="0" fontId="25" fillId="2" borderId="10" xfId="10" applyFont="1" applyFill="1" applyBorder="1" applyAlignment="1">
      <alignment horizontal="center" vertical="center" wrapText="1"/>
    </xf>
    <xf numFmtId="0" fontId="25" fillId="2" borderId="2" xfId="10" applyFont="1" applyFill="1" applyBorder="1" applyAlignment="1">
      <alignment horizontal="center" vertical="center" wrapText="1"/>
    </xf>
    <xf numFmtId="0" fontId="25" fillId="2" borderId="2" xfId="10" applyFont="1" applyFill="1" applyBorder="1" applyAlignment="1">
      <alignment horizontal="center" vertical="center"/>
    </xf>
    <xf numFmtId="0" fontId="25" fillId="2" borderId="1" xfId="10" applyFont="1" applyFill="1" applyBorder="1" applyAlignment="1">
      <alignment horizontal="right" vertical="center" wrapText="1"/>
    </xf>
    <xf numFmtId="0" fontId="25" fillId="5" borderId="8" xfId="10" applyFont="1" applyFill="1" applyBorder="1" applyAlignment="1">
      <alignment horizontal="left" vertical="center" wrapText="1"/>
    </xf>
    <xf numFmtId="0" fontId="25" fillId="5" borderId="9" xfId="10" applyFont="1" applyFill="1" applyBorder="1" applyAlignment="1">
      <alignment horizontal="left" vertical="center" wrapText="1"/>
    </xf>
    <xf numFmtId="0" fontId="25" fillId="5" borderId="10" xfId="10" applyFont="1" applyFill="1" applyBorder="1" applyAlignment="1">
      <alignment horizontal="left" vertical="center" wrapText="1"/>
    </xf>
    <xf numFmtId="0" fontId="25" fillId="5" borderId="13" xfId="10" applyFont="1" applyFill="1" applyBorder="1" applyAlignment="1">
      <alignment horizontal="left" vertical="center" wrapText="1"/>
    </xf>
    <xf numFmtId="0" fontId="25" fillId="5" borderId="7" xfId="10" applyFont="1" applyFill="1" applyBorder="1" applyAlignment="1">
      <alignment horizontal="left" vertical="center" wrapText="1"/>
    </xf>
    <xf numFmtId="0" fontId="25" fillId="5" borderId="14" xfId="10" applyFont="1" applyFill="1" applyBorder="1" applyAlignment="1">
      <alignment horizontal="left" vertical="center" wrapText="1"/>
    </xf>
    <xf numFmtId="0" fontId="25" fillId="5" borderId="8" xfId="10" applyFont="1" applyFill="1" applyBorder="1" applyAlignment="1">
      <alignment horizontal="center" vertical="center" wrapText="1"/>
    </xf>
    <xf numFmtId="0" fontId="25" fillId="5" borderId="10" xfId="10" applyFont="1" applyFill="1" applyBorder="1" applyAlignment="1">
      <alignment horizontal="center" vertical="center" wrapText="1"/>
    </xf>
    <xf numFmtId="0" fontId="25" fillId="5" borderId="2" xfId="10" applyFont="1" applyFill="1" applyBorder="1" applyAlignment="1">
      <alignment horizontal="center" vertical="center" wrapText="1"/>
    </xf>
    <xf numFmtId="0" fontId="25" fillId="5" borderId="2" xfId="10" applyFont="1" applyFill="1" applyBorder="1" applyAlignment="1">
      <alignment horizontal="center" vertical="center"/>
    </xf>
    <xf numFmtId="0" fontId="25" fillId="5" borderId="1" xfId="10" applyFont="1" applyFill="1" applyBorder="1" applyAlignment="1">
      <alignment horizontal="right" vertical="center" wrapText="1"/>
    </xf>
    <xf numFmtId="0" fontId="14" fillId="0" borderId="6" xfId="10" applyFont="1" applyBorder="1" applyAlignment="1">
      <alignment horizontal="left" vertical="center" wrapText="1"/>
    </xf>
    <xf numFmtId="0" fontId="14" fillId="0" borderId="5" xfId="10" applyFont="1" applyBorder="1" applyAlignment="1">
      <alignment horizontal="left" vertical="center" wrapText="1"/>
    </xf>
    <xf numFmtId="0" fontId="14" fillId="0" borderId="11" xfId="10" applyFont="1" applyBorder="1" applyAlignment="1">
      <alignment horizontal="center" vertical="center" wrapText="1"/>
    </xf>
    <xf numFmtId="0" fontId="14" fillId="0" borderId="12" xfId="10" applyFont="1" applyBorder="1" applyAlignment="1">
      <alignment horizontal="center" vertical="center" wrapText="1"/>
    </xf>
    <xf numFmtId="0" fontId="14" fillId="0" borderId="13" xfId="10" applyFont="1" applyBorder="1" applyAlignment="1">
      <alignment horizontal="center" vertical="center" wrapText="1"/>
    </xf>
    <xf numFmtId="0" fontId="14" fillId="0" borderId="14" xfId="10" applyFont="1" applyBorder="1" applyAlignment="1">
      <alignment horizontal="center" vertical="center" wrapText="1"/>
    </xf>
    <xf numFmtId="0" fontId="14" fillId="2" borderId="8" xfId="10" applyFont="1" applyFill="1" applyBorder="1" applyAlignment="1">
      <alignment horizontal="left" vertical="center" wrapText="1"/>
    </xf>
    <xf numFmtId="0" fontId="14" fillId="2" borderId="9" xfId="10" applyFont="1" applyFill="1" applyBorder="1" applyAlignment="1">
      <alignment horizontal="left" vertical="center" wrapText="1"/>
    </xf>
    <xf numFmtId="0" fontId="14" fillId="2" borderId="10" xfId="10" applyFont="1" applyFill="1" applyBorder="1" applyAlignment="1">
      <alignment horizontal="left" vertical="center" wrapText="1"/>
    </xf>
    <xf numFmtId="0" fontId="14" fillId="2" borderId="11" xfId="10" applyFont="1" applyFill="1" applyBorder="1" applyAlignment="1">
      <alignment horizontal="left" vertical="center" wrapText="1"/>
    </xf>
    <xf numFmtId="0" fontId="14" fillId="2" borderId="0" xfId="10" applyFont="1" applyFill="1" applyBorder="1" applyAlignment="1">
      <alignment horizontal="left" vertical="center" wrapText="1"/>
    </xf>
    <xf numFmtId="0" fontId="14" fillId="2" borderId="12" xfId="10" applyFont="1" applyFill="1" applyBorder="1" applyAlignment="1">
      <alignment horizontal="left" vertical="center" wrapText="1"/>
    </xf>
    <xf numFmtId="0" fontId="14" fillId="2" borderId="13" xfId="10" applyFont="1" applyFill="1" applyBorder="1" applyAlignment="1">
      <alignment horizontal="left" vertical="center" wrapText="1"/>
    </xf>
    <xf numFmtId="0" fontId="14" fillId="2" borderId="7" xfId="10" applyFont="1" applyFill="1" applyBorder="1" applyAlignment="1">
      <alignment horizontal="left" vertical="center" wrapText="1"/>
    </xf>
    <xf numFmtId="0" fontId="14" fillId="2" borderId="14" xfId="10" applyFont="1" applyFill="1" applyBorder="1" applyAlignment="1">
      <alignment horizontal="left" vertical="center" wrapText="1"/>
    </xf>
    <xf numFmtId="0" fontId="14" fillId="2" borderId="8" xfId="10" applyFont="1" applyFill="1" applyBorder="1" applyAlignment="1">
      <alignment horizontal="center" vertical="center" wrapText="1"/>
    </xf>
    <xf numFmtId="0" fontId="14" fillId="2" borderId="10" xfId="10" applyFont="1" applyFill="1" applyBorder="1" applyAlignment="1">
      <alignment horizontal="center" vertical="center" wrapText="1"/>
    </xf>
    <xf numFmtId="0" fontId="14" fillId="2" borderId="2" xfId="10" applyFont="1" applyFill="1" applyBorder="1" applyAlignment="1">
      <alignment horizontal="center" vertical="center" wrapText="1"/>
    </xf>
    <xf numFmtId="0" fontId="14" fillId="2" borderId="2" xfId="10" applyFont="1" applyFill="1" applyBorder="1" applyAlignment="1">
      <alignment horizontal="center" vertical="center"/>
    </xf>
    <xf numFmtId="0" fontId="14" fillId="3" borderId="8" xfId="10" applyFont="1" applyFill="1" applyBorder="1" applyAlignment="1">
      <alignment vertical="center" wrapText="1"/>
    </xf>
    <xf numFmtId="0" fontId="14" fillId="3" borderId="9" xfId="10" applyFont="1" applyFill="1" applyBorder="1" applyAlignment="1">
      <alignment vertical="center" wrapText="1"/>
    </xf>
    <xf numFmtId="0" fontId="14" fillId="3" borderId="10" xfId="10" applyFont="1" applyFill="1" applyBorder="1" applyAlignment="1">
      <alignment vertical="center" wrapText="1"/>
    </xf>
    <xf numFmtId="0" fontId="14" fillId="3" borderId="11" xfId="10" applyFont="1" applyFill="1" applyBorder="1" applyAlignment="1">
      <alignment vertical="center" wrapText="1"/>
    </xf>
    <xf numFmtId="0" fontId="14" fillId="3" borderId="0" xfId="10" applyFont="1" applyFill="1" applyBorder="1" applyAlignment="1">
      <alignment vertical="center" wrapText="1"/>
    </xf>
    <xf numFmtId="0" fontId="14" fillId="3" borderId="12" xfId="10" applyFont="1" applyFill="1" applyBorder="1" applyAlignment="1">
      <alignment vertical="center" wrapText="1"/>
    </xf>
    <xf numFmtId="0" fontId="14" fillId="3" borderId="13" xfId="10" applyFont="1" applyFill="1" applyBorder="1" applyAlignment="1">
      <alignment vertical="center" wrapText="1"/>
    </xf>
    <xf numFmtId="0" fontId="14" fillId="3" borderId="7" xfId="10" applyFont="1" applyFill="1" applyBorder="1" applyAlignment="1">
      <alignment vertical="center" wrapText="1"/>
    </xf>
    <xf numFmtId="0" fontId="14" fillId="3" borderId="14" xfId="10" applyFont="1" applyFill="1" applyBorder="1" applyAlignment="1">
      <alignment vertical="center" wrapText="1"/>
    </xf>
    <xf numFmtId="0" fontId="14" fillId="3" borderId="8" xfId="10" applyFont="1" applyFill="1" applyBorder="1" applyAlignment="1">
      <alignment horizontal="center" vertical="center" wrapText="1"/>
    </xf>
    <xf numFmtId="0" fontId="14" fillId="3" borderId="10" xfId="10" applyFont="1" applyFill="1" applyBorder="1" applyAlignment="1">
      <alignment horizontal="center" vertical="center" wrapText="1"/>
    </xf>
    <xf numFmtId="0" fontId="14" fillId="3" borderId="2" xfId="10" applyFont="1" applyFill="1" applyBorder="1" applyAlignment="1">
      <alignment horizontal="center" vertical="center" wrapText="1"/>
    </xf>
    <xf numFmtId="0" fontId="14" fillId="3" borderId="2" xfId="10" applyFont="1" applyFill="1" applyBorder="1" applyAlignment="1">
      <alignment horizontal="center" vertical="center"/>
    </xf>
    <xf numFmtId="0" fontId="14" fillId="6" borderId="8" xfId="10" applyFont="1" applyFill="1" applyBorder="1" applyAlignment="1">
      <alignment horizontal="left" vertical="center" wrapText="1"/>
    </xf>
    <xf numFmtId="0" fontId="14" fillId="6" borderId="9" xfId="10" applyFont="1" applyFill="1" applyBorder="1" applyAlignment="1">
      <alignment horizontal="left" vertical="center" wrapText="1"/>
    </xf>
    <xf numFmtId="0" fontId="14" fillId="6" borderId="10" xfId="10" applyFont="1" applyFill="1" applyBorder="1" applyAlignment="1">
      <alignment horizontal="left" vertical="center" wrapText="1"/>
    </xf>
    <xf numFmtId="0" fontId="14" fillId="6" borderId="11" xfId="10" applyFont="1" applyFill="1" applyBorder="1" applyAlignment="1">
      <alignment horizontal="left" vertical="center" wrapText="1"/>
    </xf>
    <xf numFmtId="0" fontId="14" fillId="6" borderId="0" xfId="10" applyFont="1" applyFill="1" applyBorder="1" applyAlignment="1">
      <alignment horizontal="left" vertical="center" wrapText="1"/>
    </xf>
    <xf numFmtId="0" fontId="14" fillId="6" borderId="12" xfId="10" applyFont="1" applyFill="1" applyBorder="1" applyAlignment="1">
      <alignment horizontal="left" vertical="center" wrapText="1"/>
    </xf>
    <xf numFmtId="0" fontId="14" fillId="6" borderId="13" xfId="10" applyFont="1" applyFill="1" applyBorder="1" applyAlignment="1">
      <alignment horizontal="left" vertical="center" wrapText="1"/>
    </xf>
    <xf numFmtId="0" fontId="14" fillId="6" borderId="7" xfId="10" applyFont="1" applyFill="1" applyBorder="1" applyAlignment="1">
      <alignment horizontal="left" vertical="center" wrapText="1"/>
    </xf>
    <xf numFmtId="0" fontId="14" fillId="6" borderId="14" xfId="10" applyFont="1" applyFill="1" applyBorder="1" applyAlignment="1">
      <alignment horizontal="left" vertical="center" wrapText="1"/>
    </xf>
    <xf numFmtId="0" fontId="14" fillId="0" borderId="8" xfId="10" applyFont="1" applyBorder="1" applyAlignment="1">
      <alignment horizontal="center" vertical="center"/>
    </xf>
    <xf numFmtId="0" fontId="14" fillId="0" borderId="11" xfId="10" applyFont="1" applyBorder="1" applyAlignment="1">
      <alignment horizontal="center" vertical="center"/>
    </xf>
    <xf numFmtId="0" fontId="14" fillId="6" borderId="8" xfId="10" applyFont="1" applyFill="1" applyBorder="1" applyAlignment="1">
      <alignment horizontal="center" vertical="center" wrapText="1"/>
    </xf>
    <xf numFmtId="0" fontId="14" fillId="6" borderId="10" xfId="10" applyFont="1" applyFill="1" applyBorder="1" applyAlignment="1">
      <alignment horizontal="center" vertical="center" wrapText="1"/>
    </xf>
    <xf numFmtId="0" fontId="14" fillId="6" borderId="2" xfId="10" applyFont="1" applyFill="1" applyBorder="1" applyAlignment="1">
      <alignment horizontal="center" vertical="center" wrapText="1"/>
    </xf>
    <xf numFmtId="0" fontId="14" fillId="6" borderId="2" xfId="10" applyFont="1" applyFill="1" applyBorder="1" applyAlignment="1">
      <alignment horizontal="center" vertical="center"/>
    </xf>
    <xf numFmtId="0" fontId="14" fillId="5" borderId="8" xfId="10" applyFont="1" applyFill="1" applyBorder="1" applyAlignment="1">
      <alignment horizontal="left" vertical="center" wrapText="1"/>
    </xf>
    <xf numFmtId="0" fontId="14" fillId="5" borderId="9" xfId="10" applyFont="1" applyFill="1" applyBorder="1" applyAlignment="1">
      <alignment horizontal="left" vertical="center" wrapText="1"/>
    </xf>
    <xf numFmtId="0" fontId="14" fillId="5" borderId="10" xfId="10" applyFont="1" applyFill="1" applyBorder="1" applyAlignment="1">
      <alignment horizontal="left" vertical="center" wrapText="1"/>
    </xf>
    <xf numFmtId="0" fontId="14" fillId="5" borderId="11" xfId="10" applyFont="1" applyFill="1" applyBorder="1" applyAlignment="1">
      <alignment horizontal="left" vertical="center" wrapText="1"/>
    </xf>
    <xf numFmtId="0" fontId="14" fillId="5" borderId="0" xfId="10" applyFont="1" applyFill="1" applyBorder="1" applyAlignment="1">
      <alignment horizontal="left" vertical="center" wrapText="1"/>
    </xf>
    <xf numFmtId="0" fontId="14" fillId="5" borderId="12" xfId="10" applyFont="1" applyFill="1" applyBorder="1" applyAlignment="1">
      <alignment horizontal="left" vertical="center" wrapText="1"/>
    </xf>
    <xf numFmtId="0" fontId="14" fillId="5" borderId="13" xfId="10" applyFont="1" applyFill="1" applyBorder="1" applyAlignment="1">
      <alignment horizontal="left" vertical="center" wrapText="1"/>
    </xf>
    <xf numFmtId="0" fontId="14" fillId="5" borderId="7" xfId="10" applyFont="1" applyFill="1" applyBorder="1" applyAlignment="1">
      <alignment horizontal="left" vertical="center" wrapText="1"/>
    </xf>
    <xf numFmtId="0" fontId="14" fillId="5" borderId="14" xfId="10" applyFont="1" applyFill="1" applyBorder="1" applyAlignment="1">
      <alignment horizontal="left" vertical="center" wrapText="1"/>
    </xf>
    <xf numFmtId="0" fontId="14" fillId="3" borderId="8" xfId="10" applyFont="1" applyFill="1" applyBorder="1" applyAlignment="1">
      <alignment horizontal="left" vertical="center" wrapText="1"/>
    </xf>
    <xf numFmtId="0" fontId="14" fillId="3" borderId="9" xfId="10" applyFont="1" applyFill="1" applyBorder="1" applyAlignment="1">
      <alignment horizontal="left" vertical="center" wrapText="1"/>
    </xf>
    <xf numFmtId="0" fontId="14" fillId="3" borderId="10" xfId="10" applyFont="1" applyFill="1" applyBorder="1" applyAlignment="1">
      <alignment horizontal="left" vertical="center" wrapText="1"/>
    </xf>
    <xf numFmtId="0" fontId="14" fillId="3" borderId="11" xfId="10" applyFont="1" applyFill="1" applyBorder="1" applyAlignment="1">
      <alignment horizontal="left" vertical="center" wrapText="1"/>
    </xf>
    <xf numFmtId="0" fontId="14" fillId="3" borderId="0" xfId="10" applyFont="1" applyFill="1" applyBorder="1" applyAlignment="1">
      <alignment horizontal="left" vertical="center" wrapText="1"/>
    </xf>
    <xf numFmtId="0" fontId="14" fillId="3" borderId="12" xfId="10" applyFont="1" applyFill="1" applyBorder="1" applyAlignment="1">
      <alignment horizontal="left" vertical="center" wrapText="1"/>
    </xf>
    <xf numFmtId="0" fontId="14" fillId="3" borderId="13" xfId="10" applyFont="1" applyFill="1" applyBorder="1" applyAlignment="1">
      <alignment horizontal="left" vertical="center" wrapText="1"/>
    </xf>
    <xf numFmtId="0" fontId="14" fillId="3" borderId="7" xfId="10" applyFont="1" applyFill="1" applyBorder="1" applyAlignment="1">
      <alignment horizontal="left" vertical="center" wrapText="1"/>
    </xf>
    <xf numFmtId="0" fontId="14" fillId="3" borderId="14" xfId="10" applyFont="1" applyFill="1" applyBorder="1" applyAlignment="1">
      <alignment horizontal="left" vertical="center" wrapText="1"/>
    </xf>
    <xf numFmtId="0" fontId="37" fillId="0" borderId="22" xfId="10" applyFont="1" applyBorder="1" applyAlignment="1">
      <alignment horizontal="center" vertical="center" wrapText="1"/>
    </xf>
    <xf numFmtId="0" fontId="37" fillId="0" borderId="3" xfId="10" applyFont="1" applyBorder="1" applyAlignment="1">
      <alignment horizontal="center" vertical="center"/>
    </xf>
    <xf numFmtId="0" fontId="25" fillId="3" borderId="8" xfId="10" applyFont="1" applyFill="1" applyBorder="1" applyAlignment="1">
      <alignment vertical="center" wrapText="1"/>
    </xf>
    <xf numFmtId="0" fontId="25" fillId="3" borderId="4" xfId="10" applyFont="1" applyFill="1" applyBorder="1" applyAlignment="1">
      <alignment horizontal="center" vertical="center" wrapText="1"/>
    </xf>
    <xf numFmtId="0" fontId="25" fillId="3" borderId="5" xfId="10" applyFont="1" applyFill="1" applyBorder="1" applyAlignment="1">
      <alignment horizontal="center" vertical="center" wrapText="1"/>
    </xf>
    <xf numFmtId="0" fontId="14" fillId="5" borderId="8" xfId="10" applyFont="1" applyFill="1" applyBorder="1" applyAlignment="1">
      <alignment horizontal="center" vertical="center" wrapText="1"/>
    </xf>
    <xf numFmtId="0" fontId="14" fillId="5" borderId="10" xfId="10" applyFont="1" applyFill="1" applyBorder="1" applyAlignment="1">
      <alignment horizontal="center" vertical="center" wrapText="1"/>
    </xf>
    <xf numFmtId="0" fontId="14" fillId="5" borderId="2" xfId="10" applyFont="1" applyFill="1" applyBorder="1" applyAlignment="1">
      <alignment horizontal="center" vertical="center" wrapText="1"/>
    </xf>
    <xf numFmtId="0" fontId="14" fillId="5" borderId="2" xfId="10" applyFont="1" applyFill="1" applyBorder="1" applyAlignment="1">
      <alignment horizontal="center" vertical="center"/>
    </xf>
    <xf numFmtId="2" fontId="14" fillId="0" borderId="11" xfId="10" applyNumberFormat="1" applyFont="1" applyBorder="1" applyAlignment="1">
      <alignment horizontal="center" vertical="center" wrapText="1"/>
    </xf>
    <xf numFmtId="2" fontId="14" fillId="0" borderId="12" xfId="10" applyNumberFormat="1" applyFont="1" applyBorder="1" applyAlignment="1">
      <alignment horizontal="center" vertical="center" wrapText="1"/>
    </xf>
    <xf numFmtId="2" fontId="14" fillId="0" borderId="13" xfId="10" applyNumberFormat="1" applyFont="1" applyBorder="1" applyAlignment="1">
      <alignment horizontal="center" vertical="center" wrapText="1"/>
    </xf>
    <xf numFmtId="2" fontId="14" fillId="0" borderId="14" xfId="10" applyNumberFormat="1" applyFont="1" applyBorder="1" applyAlignment="1">
      <alignment horizontal="center" vertical="center" wrapText="1"/>
    </xf>
    <xf numFmtId="0" fontId="25" fillId="6" borderId="1" xfId="10" applyFont="1" applyFill="1" applyBorder="1" applyAlignment="1">
      <alignment horizontal="left" vertical="center" wrapText="1"/>
    </xf>
    <xf numFmtId="0" fontId="25" fillId="6" borderId="8" xfId="10" applyFont="1" applyFill="1" applyBorder="1" applyAlignment="1">
      <alignment horizontal="center" vertical="center" wrapText="1"/>
    </xf>
    <xf numFmtId="0" fontId="25" fillId="6" borderId="10" xfId="10" applyFont="1" applyFill="1" applyBorder="1" applyAlignment="1">
      <alignment horizontal="center" vertical="center" wrapText="1"/>
    </xf>
    <xf numFmtId="0" fontId="25" fillId="6" borderId="2" xfId="10" applyFont="1" applyFill="1" applyBorder="1" applyAlignment="1">
      <alignment horizontal="center" vertical="center" wrapText="1"/>
    </xf>
    <xf numFmtId="0" fontId="25" fillId="6" borderId="2" xfId="10" applyFont="1" applyFill="1" applyBorder="1" applyAlignment="1">
      <alignment horizontal="center" vertical="center"/>
    </xf>
    <xf numFmtId="2" fontId="25" fillId="0" borderId="11" xfId="10" applyNumberFormat="1" applyFont="1" applyBorder="1" applyAlignment="1">
      <alignment horizontal="center" vertical="center" wrapText="1"/>
    </xf>
    <xf numFmtId="2" fontId="25" fillId="0" borderId="12" xfId="10" applyNumberFormat="1" applyFont="1" applyBorder="1" applyAlignment="1">
      <alignment horizontal="center" vertical="center" wrapText="1"/>
    </xf>
    <xf numFmtId="2" fontId="25" fillId="0" borderId="13" xfId="10" applyNumberFormat="1" applyFont="1" applyBorder="1" applyAlignment="1">
      <alignment horizontal="center" vertical="center" wrapText="1"/>
    </xf>
    <xf numFmtId="2" fontId="25" fillId="0" borderId="14" xfId="10" applyNumberFormat="1" applyFont="1" applyBorder="1" applyAlignment="1">
      <alignment horizontal="center" vertical="center" wrapText="1"/>
    </xf>
    <xf numFmtId="0" fontId="25" fillId="6" borderId="1" xfId="10" applyFont="1" applyFill="1" applyBorder="1" applyAlignment="1">
      <alignment horizontal="right" vertical="center" wrapText="1"/>
    </xf>
    <xf numFmtId="0" fontId="25" fillId="0" borderId="8" xfId="10" applyFont="1" applyBorder="1" applyAlignment="1">
      <alignment horizontal="center" vertical="center"/>
    </xf>
    <xf numFmtId="0" fontId="14" fillId="5" borderId="3" xfId="10" applyFont="1" applyFill="1" applyBorder="1" applyAlignment="1">
      <alignment horizontal="center" vertical="center"/>
    </xf>
    <xf numFmtId="0" fontId="25" fillId="5" borderId="11" xfId="10" applyFont="1" applyFill="1" applyBorder="1" applyAlignment="1">
      <alignment horizontal="left" vertical="center" wrapText="1"/>
    </xf>
    <xf numFmtId="0" fontId="25" fillId="5" borderId="0" xfId="10" applyFont="1" applyFill="1" applyBorder="1" applyAlignment="1">
      <alignment horizontal="left" vertical="center" wrapText="1"/>
    </xf>
    <xf numFmtId="0" fontId="27" fillId="5" borderId="2" xfId="10" applyFont="1" applyFill="1" applyBorder="1" applyAlignment="1">
      <alignment horizontal="center" vertical="center"/>
    </xf>
    <xf numFmtId="0" fontId="27" fillId="5" borderId="3" xfId="10" applyFont="1" applyFill="1" applyBorder="1" applyAlignment="1">
      <alignment horizontal="center" vertical="center"/>
    </xf>
    <xf numFmtId="0" fontId="25" fillId="5" borderId="13" xfId="10" applyFont="1" applyFill="1" applyBorder="1" applyAlignment="1">
      <alignment horizontal="center" vertical="center" wrapText="1"/>
    </xf>
    <xf numFmtId="0" fontId="25" fillId="5" borderId="14" xfId="10" applyFont="1" applyFill="1" applyBorder="1" applyAlignment="1">
      <alignment horizontal="center" vertical="center" wrapText="1"/>
    </xf>
    <xf numFmtId="0" fontId="14" fillId="5" borderId="13" xfId="10" applyFont="1" applyFill="1" applyBorder="1" applyAlignment="1">
      <alignment horizontal="center" vertical="center" wrapText="1"/>
    </xf>
    <xf numFmtId="0" fontId="14" fillId="5" borderId="14" xfId="10" applyFont="1" applyFill="1" applyBorder="1" applyAlignment="1">
      <alignment horizontal="center" vertical="center" wrapText="1"/>
    </xf>
    <xf numFmtId="0" fontId="27" fillId="5" borderId="11" xfId="10" applyFont="1" applyFill="1" applyBorder="1" applyAlignment="1">
      <alignment horizontal="left" vertical="top" wrapText="1"/>
    </xf>
    <xf numFmtId="0" fontId="27" fillId="5" borderId="12" xfId="10" applyFont="1" applyFill="1" applyBorder="1" applyAlignment="1">
      <alignment horizontal="left" vertical="top" wrapText="1"/>
    </xf>
    <xf numFmtId="0" fontId="27" fillId="5" borderId="13" xfId="10" applyFont="1" applyFill="1" applyBorder="1" applyAlignment="1">
      <alignment horizontal="left" vertical="top" wrapText="1"/>
    </xf>
    <xf numFmtId="0" fontId="27" fillId="5" borderId="14" xfId="10" applyFont="1" applyFill="1" applyBorder="1" applyAlignment="1">
      <alignment horizontal="left" vertical="top" wrapText="1"/>
    </xf>
    <xf numFmtId="0" fontId="25" fillId="5" borderId="22" xfId="10" applyFont="1" applyFill="1" applyBorder="1" applyAlignment="1">
      <alignment horizontal="center" vertical="center" wrapText="1"/>
    </xf>
    <xf numFmtId="0" fontId="14" fillId="0" borderId="37" xfId="10" applyFont="1" applyBorder="1" applyAlignment="1">
      <alignment horizontal="center" vertical="center" wrapText="1"/>
    </xf>
    <xf numFmtId="0" fontId="14" fillId="0" borderId="38" xfId="10" applyFont="1" applyBorder="1" applyAlignment="1">
      <alignment horizontal="center" vertical="center" wrapText="1"/>
    </xf>
    <xf numFmtId="0" fontId="25" fillId="5" borderId="39" xfId="10" applyFont="1" applyFill="1" applyBorder="1" applyAlignment="1">
      <alignment horizontal="center" vertical="center" wrapText="1"/>
    </xf>
    <xf numFmtId="0" fontId="14" fillId="0" borderId="40" xfId="10" applyFont="1" applyBorder="1" applyAlignment="1">
      <alignment horizontal="center" vertical="center" wrapText="1"/>
    </xf>
    <xf numFmtId="0" fontId="14" fillId="0" borderId="41" xfId="10" applyFont="1" applyBorder="1" applyAlignment="1">
      <alignment horizontal="center" vertical="center" wrapText="1"/>
    </xf>
    <xf numFmtId="0" fontId="25" fillId="5" borderId="3" xfId="10" applyFont="1" applyFill="1" applyBorder="1" applyAlignment="1">
      <alignment horizontal="center" vertical="center" wrapText="1"/>
    </xf>
    <xf numFmtId="0" fontId="44" fillId="5" borderId="4" xfId="15" applyFont="1" applyFill="1" applyBorder="1" applyAlignment="1">
      <alignment horizontal="left" vertical="center"/>
    </xf>
    <xf numFmtId="0" fontId="44" fillId="5" borderId="6" xfId="15" applyFont="1" applyFill="1" applyBorder="1" applyAlignment="1">
      <alignment horizontal="left" vertical="center"/>
    </xf>
    <xf numFmtId="0" fontId="41" fillId="0" borderId="0" xfId="15" applyFont="1" applyBorder="1" applyAlignment="1">
      <alignment horizontal="center" vertical="center" wrapText="1"/>
    </xf>
    <xf numFmtId="0" fontId="41" fillId="0" borderId="0" xfId="15" applyFont="1" applyBorder="1" applyAlignment="1">
      <alignment horizontal="center" vertical="center"/>
    </xf>
    <xf numFmtId="0" fontId="43" fillId="0" borderId="46" xfId="15" applyFont="1" applyBorder="1" applyAlignment="1">
      <alignment horizontal="left" vertical="center" wrapText="1"/>
    </xf>
    <xf numFmtId="0" fontId="43" fillId="0" borderId="0" xfId="15" applyFont="1" applyBorder="1" applyAlignment="1">
      <alignment horizontal="left" vertical="center" wrapText="1"/>
    </xf>
    <xf numFmtId="0" fontId="43" fillId="0" borderId="47" xfId="15" applyFont="1" applyBorder="1" applyAlignment="1">
      <alignment horizontal="left" vertical="center" wrapText="1"/>
    </xf>
    <xf numFmtId="0" fontId="43" fillId="0" borderId="18" xfId="15" applyFont="1" applyBorder="1" applyAlignment="1">
      <alignment horizontal="left" vertical="center" wrapText="1"/>
    </xf>
    <xf numFmtId="0" fontId="43" fillId="0" borderId="19" xfId="15" applyFont="1" applyBorder="1" applyAlignment="1">
      <alignment horizontal="left" vertical="center" wrapText="1"/>
    </xf>
    <xf numFmtId="0" fontId="43" fillId="0" borderId="24" xfId="15" applyFont="1" applyBorder="1" applyAlignment="1">
      <alignment horizontal="left" vertical="center" wrapText="1"/>
    </xf>
    <xf numFmtId="0" fontId="44" fillId="5" borderId="5" xfId="15" applyFont="1" applyFill="1" applyBorder="1" applyAlignment="1">
      <alignment horizontal="left"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3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4" borderId="1" xfId="0" applyFont="1" applyFill="1" applyBorder="1" applyAlignment="1">
      <alignment horizontal="center" vertical="center"/>
    </xf>
    <xf numFmtId="0" fontId="18" fillId="0" borderId="11" xfId="0" applyFont="1" applyBorder="1" applyAlignment="1">
      <alignment horizontal="left" vertical="center" wrapText="1"/>
    </xf>
    <xf numFmtId="0" fontId="18" fillId="0" borderId="0"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7" xfId="0" applyFont="1" applyBorder="1" applyAlignment="1">
      <alignment horizontal="left" vertical="center" wrapText="1"/>
    </xf>
    <xf numFmtId="0" fontId="18" fillId="0" borderId="14" xfId="0" applyFont="1" applyBorder="1" applyAlignment="1">
      <alignment horizontal="left" vertical="center" wrapText="1"/>
    </xf>
    <xf numFmtId="38" fontId="18" fillId="0" borderId="11" xfId="12" applyFont="1" applyBorder="1" applyAlignment="1">
      <alignment horizontal="right" vertical="center"/>
    </xf>
    <xf numFmtId="38" fontId="18" fillId="0" borderId="12" xfId="12" applyFont="1" applyBorder="1" applyAlignment="1">
      <alignment horizontal="right" vertical="center"/>
    </xf>
    <xf numFmtId="38" fontId="18" fillId="0" borderId="13" xfId="12" applyFont="1" applyBorder="1" applyAlignment="1">
      <alignment horizontal="right" vertical="center"/>
    </xf>
    <xf numFmtId="38" fontId="18" fillId="0" borderId="14" xfId="12" applyFont="1" applyBorder="1" applyAlignment="1">
      <alignment horizontal="right" vertical="center"/>
    </xf>
    <xf numFmtId="0" fontId="18" fillId="0" borderId="11" xfId="0" applyFont="1" applyBorder="1" applyAlignment="1">
      <alignment horizontal="right" vertical="center"/>
    </xf>
    <xf numFmtId="0" fontId="18" fillId="0" borderId="12" xfId="0" applyFont="1" applyBorder="1" applyAlignment="1">
      <alignment horizontal="right" vertical="center"/>
    </xf>
    <xf numFmtId="0" fontId="18" fillId="0" borderId="13" xfId="0" applyFont="1" applyBorder="1" applyAlignment="1">
      <alignment horizontal="right" vertical="center"/>
    </xf>
    <xf numFmtId="0" fontId="18" fillId="0" borderId="14" xfId="0" applyFont="1" applyBorder="1" applyAlignment="1">
      <alignment horizontal="right" vertical="center"/>
    </xf>
    <xf numFmtId="38" fontId="18" fillId="0" borderId="1" xfId="12" applyFont="1" applyBorder="1" applyAlignment="1">
      <alignment horizontal="right" vertical="center"/>
    </xf>
    <xf numFmtId="0" fontId="18" fillId="0" borderId="1" xfId="0" applyFont="1" applyBorder="1" applyAlignment="1">
      <alignment horizontal="right"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12" xfId="0" applyFont="1" applyBorder="1" applyAlignment="1">
      <alignment horizontal="center" vertical="center"/>
    </xf>
    <xf numFmtId="0" fontId="18" fillId="0" borderId="7" xfId="0" applyFont="1" applyBorder="1" applyAlignment="1">
      <alignment horizontal="center" vertical="center"/>
    </xf>
    <xf numFmtId="0" fontId="18" fillId="0" borderId="14" xfId="0" applyFont="1" applyBorder="1" applyAlignment="1">
      <alignment horizontal="center" vertical="center"/>
    </xf>
    <xf numFmtId="0" fontId="18" fillId="0" borderId="8" xfId="0" applyFont="1" applyBorder="1" applyAlignment="1">
      <alignment horizontal="center" vertical="center"/>
    </xf>
    <xf numFmtId="0" fontId="18" fillId="0" borderId="1" xfId="0" applyFont="1" applyBorder="1" applyAlignment="1">
      <alignment horizontal="left" vertical="center" wrapText="1"/>
    </xf>
    <xf numFmtId="38" fontId="18" fillId="0" borderId="0" xfId="12" applyFont="1" applyBorder="1" applyAlignment="1">
      <alignment horizontal="right" vertical="center"/>
    </xf>
    <xf numFmtId="38" fontId="18" fillId="0" borderId="7" xfId="12" applyFont="1" applyBorder="1" applyAlignment="1">
      <alignment horizontal="right" vertical="center"/>
    </xf>
    <xf numFmtId="0" fontId="18" fillId="0" borderId="11" xfId="0" applyFont="1" applyBorder="1" applyAlignment="1">
      <alignment horizontal="left" vertical="center"/>
    </xf>
    <xf numFmtId="0" fontId="18" fillId="0" borderId="0" xfId="0" applyFont="1" applyBorder="1" applyAlignment="1">
      <alignment horizontal="left" vertical="center"/>
    </xf>
    <xf numFmtId="0" fontId="18" fillId="0" borderId="13" xfId="0" applyFont="1" applyBorder="1" applyAlignment="1">
      <alignment horizontal="left" vertical="center"/>
    </xf>
    <xf numFmtId="0" fontId="18" fillId="0" borderId="7" xfId="0" applyFont="1" applyBorder="1" applyAlignment="1">
      <alignment horizontal="left" vertical="center"/>
    </xf>
    <xf numFmtId="0" fontId="18" fillId="4" borderId="0" xfId="0" applyFont="1" applyFill="1" applyAlignment="1">
      <alignment horizontal="left" vertical="center" wrapText="1"/>
    </xf>
    <xf numFmtId="0" fontId="18" fillId="4" borderId="0" xfId="0" applyFont="1" applyFill="1" applyAlignment="1">
      <alignment horizontal="left" vertical="center"/>
    </xf>
    <xf numFmtId="0" fontId="18" fillId="0" borderId="1" xfId="0" applyFont="1" applyFill="1" applyBorder="1" applyAlignment="1">
      <alignment horizontal="center" vertical="center"/>
    </xf>
    <xf numFmtId="0" fontId="18" fillId="4" borderId="1" xfId="0" applyFont="1" applyFill="1" applyBorder="1" applyAlignment="1">
      <alignment horizontal="left" vertical="center"/>
    </xf>
    <xf numFmtId="0" fontId="18" fillId="7" borderId="1" xfId="0" applyFont="1" applyFill="1" applyBorder="1" applyAlignment="1">
      <alignment horizontal="center" vertical="center"/>
    </xf>
    <xf numFmtId="2" fontId="18" fillId="7" borderId="1" xfId="0" applyNumberFormat="1" applyFont="1" applyFill="1" applyBorder="1" applyAlignment="1">
      <alignment horizontal="center" vertical="center"/>
    </xf>
    <xf numFmtId="0" fontId="18" fillId="4" borderId="1" xfId="0" applyFont="1" applyFill="1" applyBorder="1" applyAlignment="1">
      <alignment horizontal="left" vertical="center" wrapText="1"/>
    </xf>
    <xf numFmtId="0" fontId="0" fillId="0" borderId="1" xfId="0" applyFont="1" applyBorder="1" applyAlignment="1">
      <alignment horizontal="center" vertical="center" wrapText="1"/>
    </xf>
    <xf numFmtId="38" fontId="18" fillId="0" borderId="8" xfId="12" applyFont="1" applyBorder="1" applyAlignment="1">
      <alignment horizontal="right" vertical="center"/>
    </xf>
    <xf numFmtId="38" fontId="18" fillId="0" borderId="10" xfId="12" applyFont="1" applyBorder="1" applyAlignment="1">
      <alignment horizontal="right"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0" borderId="13" xfId="0" applyFont="1" applyBorder="1" applyAlignment="1">
      <alignment horizontal="center" vertical="center"/>
    </xf>
    <xf numFmtId="38" fontId="18" fillId="0" borderId="2" xfId="12" applyFont="1" applyBorder="1" applyAlignment="1">
      <alignment horizontal="right" vertical="center"/>
    </xf>
    <xf numFmtId="38" fontId="18" fillId="0" borderId="1" xfId="12" applyFont="1" applyBorder="1" applyAlignment="1">
      <alignment horizontal="center" vertical="center"/>
    </xf>
    <xf numFmtId="38" fontId="18" fillId="0" borderId="8" xfId="12" applyFont="1" applyBorder="1" applyAlignment="1">
      <alignment horizontal="center" vertical="center"/>
    </xf>
    <xf numFmtId="38" fontId="18" fillId="0" borderId="10" xfId="12" applyFont="1" applyBorder="1" applyAlignment="1">
      <alignment horizontal="center" vertical="center"/>
    </xf>
    <xf numFmtId="0" fontId="18" fillId="0" borderId="0" xfId="0" applyFont="1" applyFill="1" applyAlignment="1">
      <alignment horizontal="left" vertical="center" wrapText="1"/>
    </xf>
    <xf numFmtId="0" fontId="18" fillId="0" borderId="0" xfId="0" applyFont="1" applyFill="1" applyAlignment="1">
      <alignment horizontal="left" vertical="center"/>
    </xf>
    <xf numFmtId="38" fontId="18" fillId="0" borderId="3" xfId="12" applyFont="1" applyBorder="1" applyAlignment="1">
      <alignment horizontal="right" vertical="center"/>
    </xf>
    <xf numFmtId="0" fontId="18" fillId="7" borderId="3"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3" xfId="0" applyFont="1" applyBorder="1" applyAlignment="1">
      <alignment horizontal="center" vertical="center"/>
    </xf>
    <xf numFmtId="38" fontId="18" fillId="4" borderId="11" xfId="12" applyFont="1" applyFill="1" applyBorder="1" applyAlignment="1">
      <alignment horizontal="right" vertical="center"/>
    </xf>
    <xf numFmtId="38" fontId="18" fillId="4" borderId="12" xfId="12" applyFont="1" applyFill="1" applyBorder="1" applyAlignment="1">
      <alignment horizontal="right" vertical="center"/>
    </xf>
    <xf numFmtId="0" fontId="18" fillId="0" borderId="22" xfId="0" applyFont="1" applyFill="1" applyBorder="1" applyAlignment="1">
      <alignment horizontal="center" vertical="center"/>
    </xf>
    <xf numFmtId="0" fontId="18" fillId="0" borderId="3" xfId="0" applyFont="1" applyFill="1" applyBorder="1" applyAlignment="1">
      <alignment horizontal="center" vertical="center"/>
    </xf>
    <xf numFmtId="0" fontId="18" fillId="4" borderId="3" xfId="0" applyFont="1" applyFill="1" applyBorder="1" applyAlignment="1">
      <alignment horizontal="center" vertical="center" wrapText="1"/>
    </xf>
    <xf numFmtId="0" fontId="18" fillId="4" borderId="1" xfId="0" applyFont="1" applyFill="1" applyBorder="1" applyAlignment="1">
      <alignment horizontal="center" vertical="center" wrapText="1"/>
    </xf>
    <xf numFmtId="38" fontId="18" fillId="4" borderId="22" xfId="12" applyFont="1" applyFill="1" applyBorder="1" applyAlignment="1">
      <alignment horizontal="right" vertical="center"/>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4" xfId="0" applyFont="1" applyBorder="1" applyAlignment="1">
      <alignment horizontal="center" vertical="center" wrapText="1"/>
    </xf>
    <xf numFmtId="179" fontId="19" fillId="0" borderId="8" xfId="12" applyNumberFormat="1" applyFont="1" applyBorder="1" applyAlignment="1">
      <alignment horizontal="center" vertical="center"/>
    </xf>
    <xf numFmtId="179" fontId="19" fillId="0" borderId="10" xfId="12" applyNumberFormat="1" applyFont="1" applyBorder="1" applyAlignment="1">
      <alignment horizontal="center" vertical="center"/>
    </xf>
    <xf numFmtId="179" fontId="18" fillId="0" borderId="8" xfId="12" applyNumberFormat="1" applyFont="1" applyBorder="1" applyAlignment="1">
      <alignment horizontal="center" vertical="center"/>
    </xf>
    <xf numFmtId="179" fontId="18" fillId="0" borderId="10" xfId="12" applyNumberFormat="1" applyFont="1" applyBorder="1" applyAlignment="1">
      <alignment horizontal="center" vertical="center"/>
    </xf>
    <xf numFmtId="0" fontId="18" fillId="0" borderId="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1"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2" xfId="0" applyFont="1" applyBorder="1" applyAlignment="1">
      <alignment horizontal="center" vertical="center" wrapText="1"/>
    </xf>
    <xf numFmtId="179" fontId="18" fillId="0" borderId="8" xfId="12" applyNumberFormat="1" applyFont="1" applyBorder="1" applyAlignment="1">
      <alignment horizontal="center" vertical="center" wrapText="1"/>
    </xf>
    <xf numFmtId="179" fontId="18" fillId="0" borderId="10" xfId="12" applyNumberFormat="1" applyFont="1" applyBorder="1" applyAlignment="1">
      <alignment horizontal="center" vertical="center" wrapText="1"/>
    </xf>
    <xf numFmtId="49" fontId="18" fillId="0" borderId="1" xfId="0" applyNumberFormat="1" applyFont="1" applyFill="1" applyBorder="1" applyAlignment="1">
      <alignment horizontal="center" vertical="center"/>
    </xf>
    <xf numFmtId="0" fontId="18" fillId="0" borderId="9" xfId="0" applyNumberFormat="1" applyFont="1" applyBorder="1" applyAlignment="1">
      <alignment horizontal="center" vertical="center" wrapText="1"/>
    </xf>
    <xf numFmtId="0" fontId="24" fillId="0" borderId="0" xfId="0" applyFont="1" applyAlignment="1">
      <alignment horizontal="center" vertical="center"/>
    </xf>
  </cellXfs>
  <cellStyles count="16">
    <cellStyle name="パーセント 2" xfId="9" xr:uid="{00000000-0005-0000-0000-000000000000}"/>
    <cellStyle name="桁区切り" xfId="12" builtinId="6"/>
    <cellStyle name="桁区切り 2" xfId="8" xr:uid="{00000000-0005-0000-0000-000002000000}"/>
    <cellStyle name="桁区切り 3" xfId="11" xr:uid="{3E38E1C1-08C8-4AF5-8CCC-EF1B66991D79}"/>
    <cellStyle name="標準" xfId="0" builtinId="0"/>
    <cellStyle name="標準 2" xfId="2" xr:uid="{00000000-0005-0000-0000-000004000000}"/>
    <cellStyle name="標準 2 2" xfId="1" xr:uid="{00000000-0005-0000-0000-000005000000}"/>
    <cellStyle name="標準 2 3" xfId="5" xr:uid="{00000000-0005-0000-0000-000006000000}"/>
    <cellStyle name="標準 3" xfId="6" xr:uid="{00000000-0005-0000-0000-000007000000}"/>
    <cellStyle name="標準 3 2" xfId="7" xr:uid="{00000000-0005-0000-0000-000008000000}"/>
    <cellStyle name="標準 4" xfId="4" xr:uid="{00000000-0005-0000-0000-000009000000}"/>
    <cellStyle name="標準 5" xfId="10" xr:uid="{B6A2C085-2ED1-4868-BE41-659F68BA3E48}"/>
    <cellStyle name="標準 5 2" xfId="13" xr:uid="{A841AB8D-D525-4C15-9749-8831EE142B7C}"/>
    <cellStyle name="標準 6" xfId="14" xr:uid="{506D663F-2041-4B25-8407-CF5A8FC707AF}"/>
    <cellStyle name="標準 7" xfId="15" xr:uid="{DDC0BA7B-9476-4323-96F8-8D9B53DDFEE6}"/>
    <cellStyle name="標準 8" xfId="3" xr:uid="{00000000-0005-0000-0000-00000A000000}"/>
  </cellStyles>
  <dxfs count="0"/>
  <tableStyles count="0" defaultTableStyle="TableStyleMedium9" defaultPivotStyle="PivotStyleLight16"/>
  <colors>
    <mruColors>
      <color rgb="FFCCFFCC"/>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889000</xdr:colOff>
      <xdr:row>7</xdr:row>
      <xdr:rowOff>222250</xdr:rowOff>
    </xdr:from>
    <xdr:to>
      <xdr:col>5</xdr:col>
      <xdr:colOff>839107</xdr:colOff>
      <xdr:row>7</xdr:row>
      <xdr:rowOff>646339</xdr:rowOff>
    </xdr:to>
    <xdr:sp macro="" textlink="">
      <xdr:nvSpPr>
        <xdr:cNvPr id="2" name="楕円 1">
          <a:extLst>
            <a:ext uri="{FF2B5EF4-FFF2-40B4-BE49-F238E27FC236}">
              <a16:creationId xmlns:a16="http://schemas.microsoft.com/office/drawing/2014/main" id="{CFB474A4-D2B4-4A4C-A91D-EDF289EBC0A8}"/>
            </a:ext>
          </a:extLst>
        </xdr:cNvPr>
        <xdr:cNvSpPr/>
      </xdr:nvSpPr>
      <xdr:spPr>
        <a:xfrm>
          <a:off x="4667250" y="4762500"/>
          <a:ext cx="1950357" cy="42408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1156607</xdr:colOff>
      <xdr:row>6</xdr:row>
      <xdr:rowOff>762000</xdr:rowOff>
    </xdr:from>
    <xdr:to>
      <xdr:col>15</xdr:col>
      <xdr:colOff>285751</xdr:colOff>
      <xdr:row>7</xdr:row>
      <xdr:rowOff>408214</xdr:rowOff>
    </xdr:to>
    <xdr:sp macro="" textlink="">
      <xdr:nvSpPr>
        <xdr:cNvPr id="3" name="楕円 2">
          <a:extLst>
            <a:ext uri="{FF2B5EF4-FFF2-40B4-BE49-F238E27FC236}">
              <a16:creationId xmlns:a16="http://schemas.microsoft.com/office/drawing/2014/main" id="{ED7DFAF1-6CF3-4F7F-BAEA-88E175B44B2A}"/>
            </a:ext>
          </a:extLst>
        </xdr:cNvPr>
        <xdr:cNvSpPr/>
      </xdr:nvSpPr>
      <xdr:spPr>
        <a:xfrm>
          <a:off x="16165286" y="4503964"/>
          <a:ext cx="1945822"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557893</xdr:colOff>
      <xdr:row>6</xdr:row>
      <xdr:rowOff>762001</xdr:rowOff>
    </xdr:from>
    <xdr:to>
      <xdr:col>18</xdr:col>
      <xdr:colOff>462643</xdr:colOff>
      <xdr:row>7</xdr:row>
      <xdr:rowOff>408215</xdr:rowOff>
    </xdr:to>
    <xdr:sp macro="" textlink="">
      <xdr:nvSpPr>
        <xdr:cNvPr id="4" name="楕円 3">
          <a:extLst>
            <a:ext uri="{FF2B5EF4-FFF2-40B4-BE49-F238E27FC236}">
              <a16:creationId xmlns:a16="http://schemas.microsoft.com/office/drawing/2014/main" id="{9B9E0925-C956-4F60-A895-E2D32DBFBE61}"/>
            </a:ext>
          </a:extLst>
        </xdr:cNvPr>
        <xdr:cNvSpPr/>
      </xdr:nvSpPr>
      <xdr:spPr>
        <a:xfrm>
          <a:off x="18383250" y="4503965"/>
          <a:ext cx="1945822"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54428</xdr:colOff>
      <xdr:row>7</xdr:row>
      <xdr:rowOff>805089</xdr:rowOff>
    </xdr:from>
    <xdr:to>
      <xdr:col>7</xdr:col>
      <xdr:colOff>984250</xdr:colOff>
      <xdr:row>7</xdr:row>
      <xdr:rowOff>1226910</xdr:rowOff>
    </xdr:to>
    <xdr:sp macro="" textlink="">
      <xdr:nvSpPr>
        <xdr:cNvPr id="5" name="楕円 4">
          <a:extLst>
            <a:ext uri="{FF2B5EF4-FFF2-40B4-BE49-F238E27FC236}">
              <a16:creationId xmlns:a16="http://schemas.microsoft.com/office/drawing/2014/main" id="{E8D94C55-F0CB-47F5-A961-B7D9AABCBC63}"/>
            </a:ext>
          </a:extLst>
        </xdr:cNvPr>
        <xdr:cNvSpPr/>
      </xdr:nvSpPr>
      <xdr:spPr>
        <a:xfrm>
          <a:off x="4864553" y="5345339"/>
          <a:ext cx="4438197"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1211037</xdr:colOff>
      <xdr:row>7</xdr:row>
      <xdr:rowOff>993321</xdr:rowOff>
    </xdr:from>
    <xdr:to>
      <xdr:col>15</xdr:col>
      <xdr:colOff>340179</xdr:colOff>
      <xdr:row>7</xdr:row>
      <xdr:rowOff>1415142</xdr:rowOff>
    </xdr:to>
    <xdr:sp macro="" textlink="">
      <xdr:nvSpPr>
        <xdr:cNvPr id="6" name="楕円 5">
          <a:extLst>
            <a:ext uri="{FF2B5EF4-FFF2-40B4-BE49-F238E27FC236}">
              <a16:creationId xmlns:a16="http://schemas.microsoft.com/office/drawing/2014/main" id="{18A9DA0C-8776-4974-A7FC-428E96DC03CC}"/>
            </a:ext>
          </a:extLst>
        </xdr:cNvPr>
        <xdr:cNvSpPr/>
      </xdr:nvSpPr>
      <xdr:spPr>
        <a:xfrm>
          <a:off x="17730108" y="4803321"/>
          <a:ext cx="1945821"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523875</xdr:colOff>
      <xdr:row>52</xdr:row>
      <xdr:rowOff>190500</xdr:rowOff>
    </xdr:from>
    <xdr:to>
      <xdr:col>13</xdr:col>
      <xdr:colOff>827767</xdr:colOff>
      <xdr:row>52</xdr:row>
      <xdr:rowOff>612321</xdr:rowOff>
    </xdr:to>
    <xdr:sp macro="" textlink="">
      <xdr:nvSpPr>
        <xdr:cNvPr id="7" name="楕円 6">
          <a:extLst>
            <a:ext uri="{FF2B5EF4-FFF2-40B4-BE49-F238E27FC236}">
              <a16:creationId xmlns:a16="http://schemas.microsoft.com/office/drawing/2014/main" id="{5ED165B2-5F50-4A9A-8541-493C3031F97A}"/>
            </a:ext>
          </a:extLst>
        </xdr:cNvPr>
        <xdr:cNvSpPr/>
      </xdr:nvSpPr>
      <xdr:spPr>
        <a:xfrm>
          <a:off x="14773275" y="35394900"/>
          <a:ext cx="1951717"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1079500</xdr:colOff>
      <xdr:row>34</xdr:row>
      <xdr:rowOff>650875</xdr:rowOff>
    </xdr:from>
    <xdr:to>
      <xdr:col>13</xdr:col>
      <xdr:colOff>1383392</xdr:colOff>
      <xdr:row>35</xdr:row>
      <xdr:rowOff>310696</xdr:rowOff>
    </xdr:to>
    <xdr:sp macro="" textlink="">
      <xdr:nvSpPr>
        <xdr:cNvPr id="8" name="楕円 7">
          <a:extLst>
            <a:ext uri="{FF2B5EF4-FFF2-40B4-BE49-F238E27FC236}">
              <a16:creationId xmlns:a16="http://schemas.microsoft.com/office/drawing/2014/main" id="{E9EFCFBC-3654-42D0-8FC9-AADE0D54B5EF}"/>
            </a:ext>
          </a:extLst>
        </xdr:cNvPr>
        <xdr:cNvSpPr/>
      </xdr:nvSpPr>
      <xdr:spPr>
        <a:xfrm>
          <a:off x="15319375" y="3571875"/>
          <a:ext cx="1954892"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1101149</xdr:colOff>
      <xdr:row>6</xdr:row>
      <xdr:rowOff>284019</xdr:rowOff>
    </xdr:from>
    <xdr:to>
      <xdr:col>6</xdr:col>
      <xdr:colOff>452543</xdr:colOff>
      <xdr:row>6</xdr:row>
      <xdr:rowOff>755733</xdr:rowOff>
    </xdr:to>
    <xdr:sp macro="" textlink="">
      <xdr:nvSpPr>
        <xdr:cNvPr id="4" name="楕円 3">
          <a:extLst>
            <a:ext uri="{FF2B5EF4-FFF2-40B4-BE49-F238E27FC236}">
              <a16:creationId xmlns:a16="http://schemas.microsoft.com/office/drawing/2014/main" id="{623EC1D7-E560-493E-A66F-131C872746A4}"/>
            </a:ext>
          </a:extLst>
        </xdr:cNvPr>
        <xdr:cNvSpPr/>
      </xdr:nvSpPr>
      <xdr:spPr>
        <a:xfrm>
          <a:off x="5911274" y="4554394"/>
          <a:ext cx="2367644" cy="47171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1118053</xdr:colOff>
      <xdr:row>23</xdr:row>
      <xdr:rowOff>63500</xdr:rowOff>
    </xdr:from>
    <xdr:to>
      <xdr:col>13</xdr:col>
      <xdr:colOff>584199</xdr:colOff>
      <xdr:row>23</xdr:row>
      <xdr:rowOff>487589</xdr:rowOff>
    </xdr:to>
    <xdr:sp macro="" textlink="">
      <xdr:nvSpPr>
        <xdr:cNvPr id="5" name="楕円 4">
          <a:extLst>
            <a:ext uri="{FF2B5EF4-FFF2-40B4-BE49-F238E27FC236}">
              <a16:creationId xmlns:a16="http://schemas.microsoft.com/office/drawing/2014/main" id="{328BBD7B-1BC7-40A6-BBA8-AC58A5455412}"/>
            </a:ext>
          </a:extLst>
        </xdr:cNvPr>
        <xdr:cNvSpPr/>
      </xdr:nvSpPr>
      <xdr:spPr>
        <a:xfrm>
          <a:off x="16310428" y="12700000"/>
          <a:ext cx="1117146" cy="42408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231320</xdr:colOff>
      <xdr:row>12</xdr:row>
      <xdr:rowOff>204107</xdr:rowOff>
    </xdr:from>
    <xdr:to>
      <xdr:col>6</xdr:col>
      <xdr:colOff>1142999</xdr:colOff>
      <xdr:row>12</xdr:row>
      <xdr:rowOff>628196</xdr:rowOff>
    </xdr:to>
    <xdr:sp macro="" textlink="">
      <xdr:nvSpPr>
        <xdr:cNvPr id="2" name="楕円 1">
          <a:extLst>
            <a:ext uri="{FF2B5EF4-FFF2-40B4-BE49-F238E27FC236}">
              <a16:creationId xmlns:a16="http://schemas.microsoft.com/office/drawing/2014/main" id="{D7D459A3-13E4-408C-B8BD-5FF619911FBD}"/>
            </a:ext>
          </a:extLst>
        </xdr:cNvPr>
        <xdr:cNvSpPr/>
      </xdr:nvSpPr>
      <xdr:spPr>
        <a:xfrm>
          <a:off x="5660570" y="5061857"/>
          <a:ext cx="911679" cy="42408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6</xdr:row>
      <xdr:rowOff>104775</xdr:rowOff>
    </xdr:from>
    <xdr:to>
      <xdr:col>8</xdr:col>
      <xdr:colOff>304800</xdr:colOff>
      <xdr:row>11</xdr:row>
      <xdr:rowOff>114300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543050" y="2114550"/>
          <a:ext cx="7048500"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本シートは県の取りまとめ用の様式です。</a:t>
          </a:r>
          <a:endParaRPr kumimoji="1" lang="en-US" altLang="ja-JP" sz="2000">
            <a:solidFill>
              <a:sysClr val="windowText" lastClr="000000"/>
            </a:solidFill>
          </a:endParaRPr>
        </a:p>
        <a:p>
          <a:pPr algn="l"/>
          <a:r>
            <a:rPr kumimoji="1" lang="ja-JP" altLang="en-US" sz="2000">
              <a:solidFill>
                <a:sysClr val="windowText" lastClr="000000"/>
              </a:solidFill>
            </a:rPr>
            <a:t>自動集計用の数式が入っていますので、変更しないでください。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104775</xdr:colOff>
      <xdr:row>3</xdr:row>
      <xdr:rowOff>19047</xdr:rowOff>
    </xdr:from>
    <xdr:to>
      <xdr:col>21</xdr:col>
      <xdr:colOff>508000</xdr:colOff>
      <xdr:row>15</xdr:row>
      <xdr:rowOff>105832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973108" y="558797"/>
          <a:ext cx="9346142" cy="2245785"/>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本様式は採択後の交付申請の際に用いる様式です。</a:t>
          </a:r>
          <a:endParaRPr kumimoji="1" lang="en-US" altLang="ja-JP" sz="2000">
            <a:solidFill>
              <a:sysClr val="windowText" lastClr="000000"/>
            </a:solidFill>
          </a:endParaRPr>
        </a:p>
        <a:p>
          <a:pPr algn="l"/>
          <a:r>
            <a:rPr kumimoji="1" lang="ja-JP" altLang="en-US" sz="2000">
              <a:solidFill>
                <a:sysClr val="windowText" lastClr="000000"/>
              </a:solidFill>
            </a:rPr>
            <a:t>要望調査時点では使用しません。</a:t>
          </a:r>
          <a:endParaRPr kumimoji="1" lang="en-US" altLang="ja-JP" sz="2000">
            <a:solidFill>
              <a:sysClr val="windowText" lastClr="000000"/>
            </a:solidFill>
          </a:endParaRPr>
        </a:p>
        <a:p>
          <a:pPr algn="l"/>
          <a:r>
            <a:rPr kumimoji="1" lang="ja-JP" altLang="en-US" sz="2000">
              <a:solidFill>
                <a:sysClr val="windowText" lastClr="000000"/>
              </a:solidFill>
            </a:rPr>
            <a:t>一部が要望調査様式から自動転記されますので、変更しないでください。</a:t>
          </a:r>
          <a:endParaRPr kumimoji="1" lang="en-US" altLang="ja-JP" sz="2000">
            <a:solidFill>
              <a:sysClr val="windowText" lastClr="000000"/>
            </a:solidFill>
          </a:endParaRPr>
        </a:p>
        <a:p>
          <a:pPr algn="l"/>
          <a:r>
            <a:rPr kumimoji="1" lang="ja-JP" altLang="en-US" sz="2000">
              <a:solidFill>
                <a:sysClr val="windowText" lastClr="000000"/>
              </a:solidFill>
            </a:rPr>
            <a:t>交付申請時には、黄色セル部分等を追記して使用してください。</a:t>
          </a:r>
          <a:endParaRPr kumimoji="1" lang="en-US" altLang="ja-JP" sz="2000">
            <a:solidFill>
              <a:sysClr val="windowText" lastClr="000000"/>
            </a:solidFill>
          </a:endParaRPr>
        </a:p>
        <a:p>
          <a:pPr algn="l"/>
          <a:r>
            <a:rPr kumimoji="1" lang="ja-JP" altLang="en-US" sz="2000">
              <a:solidFill>
                <a:sysClr val="windowText" lastClr="000000"/>
              </a:solidFill>
            </a:rPr>
            <a:t>要望調査時から変更があった場合は、直接入力で修正してください。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104775</xdr:colOff>
      <xdr:row>3</xdr:row>
      <xdr:rowOff>19047</xdr:rowOff>
    </xdr:from>
    <xdr:to>
      <xdr:col>21</xdr:col>
      <xdr:colOff>508000</xdr:colOff>
      <xdr:row>15</xdr:row>
      <xdr:rowOff>105832</xdr:rowOff>
    </xdr:to>
    <xdr:sp macro="" textlink="">
      <xdr:nvSpPr>
        <xdr:cNvPr id="2" name="正方形/長方形 1">
          <a:extLst>
            <a:ext uri="{FF2B5EF4-FFF2-40B4-BE49-F238E27FC236}">
              <a16:creationId xmlns:a16="http://schemas.microsoft.com/office/drawing/2014/main" id="{FB31F75A-1B0E-4EB9-828D-1B24B811E91F}"/>
            </a:ext>
          </a:extLst>
        </xdr:cNvPr>
        <xdr:cNvSpPr/>
      </xdr:nvSpPr>
      <xdr:spPr>
        <a:xfrm>
          <a:off x="5200650" y="561972"/>
          <a:ext cx="9318625" cy="2258485"/>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本様式は事業完了後の実績報告の際に用いる様式です。</a:t>
          </a:r>
          <a:endParaRPr kumimoji="1" lang="en-US" altLang="ja-JP" sz="2000">
            <a:solidFill>
              <a:sysClr val="windowText" lastClr="000000"/>
            </a:solidFill>
          </a:endParaRPr>
        </a:p>
        <a:p>
          <a:pPr algn="l"/>
          <a:r>
            <a:rPr kumimoji="1" lang="ja-JP" altLang="en-US" sz="2000">
              <a:solidFill>
                <a:sysClr val="windowText" lastClr="000000"/>
              </a:solidFill>
            </a:rPr>
            <a:t>一部、交付申請様式から自動転記しています。</a:t>
          </a:r>
          <a:endParaRPr kumimoji="1" lang="en-US" altLang="ja-JP" sz="2000">
            <a:solidFill>
              <a:sysClr val="windowText" lastClr="000000"/>
            </a:solidFill>
          </a:endParaRPr>
        </a:p>
        <a:p>
          <a:pPr algn="l"/>
          <a:r>
            <a:rPr kumimoji="1" lang="ja-JP" altLang="en-US" sz="2000">
              <a:solidFill>
                <a:sysClr val="windowText" lastClr="000000"/>
              </a:solidFill>
            </a:rPr>
            <a:t>実績報告時には、交付申請時から変更があった箇所について、直接入力で修正してください。</a:t>
          </a:r>
          <a:endParaRPr kumimoji="1" lang="en-US" altLang="ja-JP" sz="2000">
            <a:solidFill>
              <a:sysClr val="windowText" lastClr="000000"/>
            </a:solidFill>
          </a:endParaRPr>
        </a:p>
        <a:p>
          <a:pPr algn="l"/>
          <a:r>
            <a:rPr kumimoji="1" lang="ja-JP" altLang="en-US" sz="2000">
              <a:solidFill>
                <a:sysClr val="windowText" lastClr="000000"/>
              </a:solidFill>
            </a:rPr>
            <a:t>変更があった場合は、上段に括弧書きで交付申請時の内容が追加されますので、御確認ください。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ISK\nousan\H30\1%20%20NOEN&#20849;&#36890;\43%20H31&#24180;&#24230;&#20107;&#26989;&#35201;&#26395;\&#12304;&#29987;&#12497;&#12527;&#12305;&#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ﾘｽﾄ(編集無用）"/>
    </sheetNames>
    <sheetDataSet>
      <sheetData sheetId="0" refreshError="1"/>
      <sheetData sheetId="1">
        <row r="3">
          <cell r="F3" t="str">
            <v>育苗施設</v>
          </cell>
          <cell r="H3" t="str">
            <v>既存施設への設備導入</v>
          </cell>
        </row>
        <row r="4">
          <cell r="F4" t="str">
            <v>乾燥調製施設</v>
          </cell>
          <cell r="H4" t="str">
            <v>再編合理化</v>
          </cell>
        </row>
        <row r="5">
          <cell r="F5" t="str">
            <v>穀類乾燥調製貯蔵施設</v>
          </cell>
        </row>
        <row r="6">
          <cell r="F6" t="str">
            <v>農産物処理加工施設</v>
          </cell>
        </row>
        <row r="7">
          <cell r="F7" t="str">
            <v>集出荷貯蔵施設</v>
          </cell>
        </row>
        <row r="8">
          <cell r="F8" t="str">
            <v>産地管理施設</v>
          </cell>
        </row>
        <row r="9">
          <cell r="F9" t="str">
            <v>用土等供給施設</v>
          </cell>
        </row>
        <row r="10">
          <cell r="F10" t="str">
            <v>農作物被害防止施設</v>
          </cell>
        </row>
        <row r="11">
          <cell r="F11" t="str">
            <v>農業廃棄物処理施設</v>
          </cell>
        </row>
        <row r="12">
          <cell r="F12" t="str">
            <v>生産技術高度化施設</v>
          </cell>
        </row>
        <row r="13">
          <cell r="F13" t="str">
            <v>種子種苗生産関連施設</v>
          </cell>
        </row>
        <row r="14">
          <cell r="F14" t="str">
            <v>有機物・処理利用施設</v>
          </cell>
        </row>
        <row r="17">
          <cell r="F1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21119-431A-4980-8F60-A541F7713D26}">
  <sheetPr codeName="Sheet2">
    <tabColor rgb="FFFFFF00"/>
    <pageSetUpPr fitToPage="1"/>
  </sheetPr>
  <dimension ref="B1:O72"/>
  <sheetViews>
    <sheetView tabSelected="1" view="pageBreakPreview" zoomScale="60" zoomScaleNormal="100" workbookViewId="0">
      <selection activeCell="E7" sqref="E7:K7"/>
    </sheetView>
  </sheetViews>
  <sheetFormatPr defaultRowHeight="13.5" x14ac:dyDescent="0.15"/>
  <cols>
    <col min="1" max="1" width="3" style="1" customWidth="1"/>
    <col min="2" max="2" width="15.875" style="1" customWidth="1"/>
    <col min="3" max="3" width="30.75" style="1" customWidth="1"/>
    <col min="4" max="4" width="13.5" style="1" customWidth="1"/>
    <col min="5" max="5" width="12.75" style="1" customWidth="1"/>
    <col min="6" max="8" width="16.625" style="1" customWidth="1"/>
    <col min="9" max="9" width="18.625" style="1" customWidth="1"/>
    <col min="10" max="10" width="21.125" style="1" customWidth="1"/>
    <col min="11" max="11" width="18.625" style="1" customWidth="1"/>
    <col min="12" max="12" width="2.875" style="1" customWidth="1"/>
    <col min="13" max="14" width="21.625" style="1" customWidth="1"/>
    <col min="15" max="15" width="15.375" style="1" customWidth="1"/>
    <col min="16" max="16384" width="9" style="1"/>
  </cols>
  <sheetData>
    <row r="1" spans="2:15" ht="25.5" x14ac:dyDescent="0.15">
      <c r="K1" s="27" t="s">
        <v>364</v>
      </c>
    </row>
    <row r="2" spans="2:15" ht="82.5" customHeight="1" x14ac:dyDescent="0.15">
      <c r="B2" s="262" t="s">
        <v>427</v>
      </c>
      <c r="C2" s="262"/>
      <c r="D2" s="262"/>
      <c r="E2" s="262"/>
      <c r="F2" s="262"/>
      <c r="G2" s="262"/>
      <c r="H2" s="262"/>
      <c r="I2" s="262"/>
      <c r="J2" s="262"/>
      <c r="K2" s="262"/>
      <c r="L2" s="6"/>
      <c r="M2" s="6"/>
      <c r="N2" s="6"/>
      <c r="O2" s="6"/>
    </row>
    <row r="3" spans="2:15" s="2" customFormat="1" ht="21.75" thickBot="1" x14ac:dyDescent="0.2"/>
    <row r="4" spans="2:15" s="2" customFormat="1" ht="45" customHeight="1" x14ac:dyDescent="0.15">
      <c r="B4" s="301" t="s">
        <v>193</v>
      </c>
      <c r="C4" s="302"/>
      <c r="D4" s="302"/>
      <c r="E4" s="299" t="s">
        <v>195</v>
      </c>
      <c r="F4" s="299"/>
      <c r="G4" s="299"/>
      <c r="H4" s="299"/>
      <c r="I4" s="299"/>
      <c r="J4" s="299"/>
      <c r="K4" s="300"/>
    </row>
    <row r="5" spans="2:15" s="2" customFormat="1" ht="74.25" customHeight="1" x14ac:dyDescent="0.15">
      <c r="B5" s="277" t="s">
        <v>24</v>
      </c>
      <c r="C5" s="243"/>
      <c r="D5" s="243"/>
      <c r="E5" s="278" t="s">
        <v>194</v>
      </c>
      <c r="F5" s="278"/>
      <c r="G5" s="278"/>
      <c r="H5" s="278"/>
      <c r="I5" s="278"/>
      <c r="J5" s="278"/>
      <c r="K5" s="279"/>
    </row>
    <row r="6" spans="2:15" s="2" customFormat="1" ht="62.1" customHeight="1" x14ac:dyDescent="0.15">
      <c r="B6" s="280" t="s">
        <v>25</v>
      </c>
      <c r="C6" s="282" t="s">
        <v>303</v>
      </c>
      <c r="D6" s="283"/>
      <c r="E6" s="284" t="s">
        <v>196</v>
      </c>
      <c r="F6" s="285"/>
      <c r="G6" s="285"/>
      <c r="H6" s="285"/>
      <c r="I6" s="285"/>
      <c r="J6" s="285"/>
      <c r="K6" s="286"/>
    </row>
    <row r="7" spans="2:15" s="2" customFormat="1" ht="62.1" customHeight="1" x14ac:dyDescent="0.15">
      <c r="B7" s="281"/>
      <c r="C7" s="282" t="s">
        <v>157</v>
      </c>
      <c r="D7" s="287"/>
      <c r="E7" s="284" t="s">
        <v>196</v>
      </c>
      <c r="F7" s="285"/>
      <c r="G7" s="285"/>
      <c r="H7" s="285"/>
      <c r="I7" s="285"/>
      <c r="J7" s="285"/>
      <c r="K7" s="286"/>
    </row>
    <row r="8" spans="2:15" s="2" customFormat="1" ht="159" customHeight="1" x14ac:dyDescent="0.15">
      <c r="B8" s="294" t="s">
        <v>180</v>
      </c>
      <c r="C8" s="295"/>
      <c r="D8" s="287"/>
      <c r="E8" s="291" t="s">
        <v>423</v>
      </c>
      <c r="F8" s="292"/>
      <c r="G8" s="292"/>
      <c r="H8" s="292"/>
      <c r="I8" s="292"/>
      <c r="J8" s="292"/>
      <c r="K8" s="293"/>
    </row>
    <row r="9" spans="2:15" s="2" customFormat="1" ht="30.75" x14ac:dyDescent="0.15">
      <c r="B9" s="263" t="s">
        <v>3</v>
      </c>
      <c r="C9" s="264"/>
      <c r="D9" s="265"/>
      <c r="E9" s="296" t="s">
        <v>204</v>
      </c>
      <c r="F9" s="297"/>
      <c r="G9" s="297"/>
      <c r="H9" s="297"/>
      <c r="I9" s="297"/>
      <c r="J9" s="297"/>
      <c r="K9" s="298"/>
    </row>
    <row r="10" spans="2:15" s="2" customFormat="1" ht="72.75" customHeight="1" x14ac:dyDescent="0.15">
      <c r="B10" s="266"/>
      <c r="C10" s="267"/>
      <c r="D10" s="268"/>
      <c r="E10" s="305" t="s">
        <v>197</v>
      </c>
      <c r="F10" s="306"/>
      <c r="G10" s="306"/>
      <c r="H10" s="306"/>
      <c r="I10" s="306"/>
      <c r="J10" s="306"/>
      <c r="K10" s="307"/>
    </row>
    <row r="11" spans="2:15" s="2" customFormat="1" ht="75" customHeight="1" x14ac:dyDescent="0.15">
      <c r="B11" s="263" t="s">
        <v>4</v>
      </c>
      <c r="C11" s="264"/>
      <c r="D11" s="265"/>
      <c r="E11" s="274" t="s">
        <v>199</v>
      </c>
      <c r="F11" s="275"/>
      <c r="G11" s="275"/>
      <c r="H11" s="275"/>
      <c r="I11" s="275"/>
      <c r="J11" s="275"/>
      <c r="K11" s="276"/>
    </row>
    <row r="12" spans="2:15" s="2" customFormat="1" ht="21" x14ac:dyDescent="0.2">
      <c r="B12" s="266"/>
      <c r="C12" s="267"/>
      <c r="D12" s="268"/>
      <c r="E12" s="269" t="s">
        <v>6</v>
      </c>
      <c r="F12" s="249"/>
      <c r="G12" s="249"/>
      <c r="H12" s="249"/>
      <c r="I12" s="249"/>
      <c r="J12" s="249"/>
      <c r="K12" s="270"/>
    </row>
    <row r="13" spans="2:15" s="2" customFormat="1" ht="80.25" customHeight="1" x14ac:dyDescent="0.15">
      <c r="B13" s="263" t="s">
        <v>5</v>
      </c>
      <c r="C13" s="264"/>
      <c r="D13" s="265"/>
      <c r="E13" s="274" t="s">
        <v>198</v>
      </c>
      <c r="F13" s="275"/>
      <c r="G13" s="275"/>
      <c r="H13" s="275"/>
      <c r="I13" s="275"/>
      <c r="J13" s="275"/>
      <c r="K13" s="276"/>
    </row>
    <row r="14" spans="2:15" s="2" customFormat="1" ht="21.75" thickBot="1" x14ac:dyDescent="0.25">
      <c r="B14" s="271"/>
      <c r="C14" s="272"/>
      <c r="D14" s="273"/>
      <c r="E14" s="288" t="s">
        <v>8</v>
      </c>
      <c r="F14" s="289"/>
      <c r="G14" s="289"/>
      <c r="H14" s="289"/>
      <c r="I14" s="289"/>
      <c r="J14" s="289"/>
      <c r="K14" s="290"/>
    </row>
    <row r="15" spans="2:15" s="2" customFormat="1" ht="15.75" customHeight="1" x14ac:dyDescent="0.2">
      <c r="B15" s="3"/>
      <c r="C15" s="3"/>
      <c r="D15" s="3"/>
      <c r="E15" s="4"/>
      <c r="F15" s="4"/>
      <c r="G15" s="4"/>
      <c r="H15" s="4"/>
      <c r="I15" s="4"/>
      <c r="J15" s="4"/>
      <c r="K15" s="4"/>
    </row>
    <row r="16" spans="2:15" s="2" customFormat="1" ht="25.5" customHeight="1" x14ac:dyDescent="0.2">
      <c r="B16" s="66"/>
      <c r="C16" s="66"/>
      <c r="D16" s="66"/>
      <c r="E16" s="4"/>
      <c r="F16" s="4"/>
      <c r="G16" s="4"/>
      <c r="H16" s="4"/>
      <c r="I16" s="4"/>
      <c r="J16" s="4"/>
      <c r="K16" s="4"/>
    </row>
    <row r="17" spans="2:11" s="2" customFormat="1" ht="39.950000000000003" customHeight="1" x14ac:dyDescent="0.2">
      <c r="B17" s="72" t="s">
        <v>249</v>
      </c>
      <c r="C17" s="66"/>
      <c r="D17" s="66"/>
      <c r="E17" s="4"/>
      <c r="F17" s="4"/>
      <c r="G17" s="4"/>
      <c r="H17" s="4"/>
      <c r="I17" s="4"/>
      <c r="J17" s="4"/>
      <c r="K17" s="4"/>
    </row>
    <row r="18" spans="2:11" s="2" customFormat="1" ht="51" customHeight="1" x14ac:dyDescent="0.15">
      <c r="B18" s="211" t="s">
        <v>365</v>
      </c>
      <c r="C18" s="211"/>
      <c r="D18" s="211"/>
      <c r="E18" s="211"/>
      <c r="F18" s="211"/>
      <c r="G18" s="211"/>
      <c r="H18" s="211"/>
      <c r="I18" s="211"/>
      <c r="J18" s="211"/>
      <c r="K18" s="211"/>
    </row>
    <row r="19" spans="2:11" s="92" customFormat="1" ht="39.950000000000003" customHeight="1" x14ac:dyDescent="0.15">
      <c r="B19" s="212" t="s">
        <v>253</v>
      </c>
      <c r="C19" s="212"/>
      <c r="D19" s="212"/>
      <c r="E19" s="278" t="s">
        <v>248</v>
      </c>
      <c r="F19" s="278"/>
      <c r="G19" s="278"/>
      <c r="H19" s="278"/>
      <c r="I19" s="278"/>
      <c r="J19" s="278"/>
      <c r="K19" s="68" t="s">
        <v>247</v>
      </c>
    </row>
    <row r="20" spans="2:11" s="93" customFormat="1" ht="98.25" customHeight="1" x14ac:dyDescent="0.15">
      <c r="B20" s="243" t="s">
        <v>264</v>
      </c>
      <c r="C20" s="243"/>
      <c r="D20" s="243"/>
      <c r="E20" s="219" t="s">
        <v>250</v>
      </c>
      <c r="F20" s="219"/>
      <c r="G20" s="219"/>
      <c r="H20" s="219"/>
      <c r="I20" s="219"/>
      <c r="J20" s="219"/>
      <c r="K20" s="94" t="s">
        <v>331</v>
      </c>
    </row>
    <row r="21" spans="2:11" s="124" customFormat="1" ht="90" customHeight="1" x14ac:dyDescent="0.15">
      <c r="B21" s="303" t="s">
        <v>329</v>
      </c>
      <c r="C21" s="303"/>
      <c r="D21" s="303"/>
      <c r="E21" s="304" t="s">
        <v>330</v>
      </c>
      <c r="F21" s="304"/>
      <c r="G21" s="304"/>
      <c r="H21" s="304"/>
      <c r="I21" s="304"/>
      <c r="J21" s="304"/>
      <c r="K21" s="126" t="s">
        <v>331</v>
      </c>
    </row>
    <row r="22" spans="2:11" s="93" customFormat="1" ht="57.75" customHeight="1" x14ac:dyDescent="0.15">
      <c r="B22" s="243" t="s">
        <v>251</v>
      </c>
      <c r="C22" s="243"/>
      <c r="D22" s="243"/>
      <c r="E22" s="219" t="s">
        <v>252</v>
      </c>
      <c r="F22" s="219"/>
      <c r="G22" s="219"/>
      <c r="H22" s="219"/>
      <c r="I22" s="219"/>
      <c r="J22" s="219"/>
      <c r="K22" s="94" t="s">
        <v>331</v>
      </c>
    </row>
    <row r="23" spans="2:11" s="93" customFormat="1" ht="106.5" customHeight="1" x14ac:dyDescent="0.15">
      <c r="B23" s="243" t="s">
        <v>269</v>
      </c>
      <c r="C23" s="243"/>
      <c r="D23" s="243"/>
      <c r="E23" s="219" t="s">
        <v>268</v>
      </c>
      <c r="F23" s="219"/>
      <c r="G23" s="219"/>
      <c r="H23" s="219"/>
      <c r="I23" s="219"/>
      <c r="J23" s="219"/>
      <c r="K23" s="94" t="s">
        <v>331</v>
      </c>
    </row>
    <row r="24" spans="2:11" s="93" customFormat="1" ht="128.25" customHeight="1" x14ac:dyDescent="0.15">
      <c r="B24" s="243" t="s">
        <v>254</v>
      </c>
      <c r="C24" s="243"/>
      <c r="D24" s="243"/>
      <c r="E24" s="219" t="s">
        <v>304</v>
      </c>
      <c r="F24" s="219"/>
      <c r="G24" s="219"/>
      <c r="H24" s="219"/>
      <c r="I24" s="219"/>
      <c r="J24" s="219"/>
      <c r="K24" s="94" t="s">
        <v>331</v>
      </c>
    </row>
    <row r="25" spans="2:11" s="93" customFormat="1" ht="87" customHeight="1" x14ac:dyDescent="0.15">
      <c r="B25" s="243" t="s">
        <v>300</v>
      </c>
      <c r="C25" s="243"/>
      <c r="D25" s="243"/>
      <c r="E25" s="219" t="s">
        <v>307</v>
      </c>
      <c r="F25" s="219"/>
      <c r="G25" s="219"/>
      <c r="H25" s="219"/>
      <c r="I25" s="219"/>
      <c r="J25" s="219"/>
      <c r="K25" s="94" t="s">
        <v>331</v>
      </c>
    </row>
    <row r="26" spans="2:11" s="89" customFormat="1" ht="25.5" customHeight="1" x14ac:dyDescent="0.15">
      <c r="B26" s="257" t="s">
        <v>325</v>
      </c>
      <c r="C26" s="257"/>
      <c r="D26" s="257"/>
      <c r="E26" s="257"/>
      <c r="F26" s="257"/>
      <c r="G26" s="257"/>
      <c r="H26" s="257"/>
      <c r="I26" s="257"/>
      <c r="J26" s="257"/>
      <c r="K26" s="257"/>
    </row>
    <row r="27" spans="2:11" s="89" customFormat="1" ht="25.5" customHeight="1" x14ac:dyDescent="0.25">
      <c r="B27" s="91"/>
      <c r="C27" s="91"/>
      <c r="D27" s="91"/>
      <c r="E27" s="90"/>
      <c r="F27" s="90"/>
      <c r="G27" s="90"/>
      <c r="H27" s="90"/>
      <c r="I27" s="90"/>
      <c r="J27" s="90"/>
      <c r="K27" s="90"/>
    </row>
    <row r="28" spans="2:11" s="2" customFormat="1" ht="40.5" customHeight="1" x14ac:dyDescent="0.2">
      <c r="B28" s="66"/>
      <c r="C28" s="66"/>
      <c r="D28" s="66"/>
      <c r="E28" s="4"/>
      <c r="F28" s="4"/>
      <c r="G28" s="4"/>
      <c r="H28" s="4"/>
      <c r="I28" s="4"/>
      <c r="J28" s="4"/>
      <c r="K28" s="27" t="s">
        <v>363</v>
      </c>
    </row>
    <row r="29" spans="2:11" s="2" customFormat="1" ht="27.75" customHeight="1" x14ac:dyDescent="0.2">
      <c r="B29" s="3"/>
      <c r="C29" s="3"/>
      <c r="D29" s="3"/>
      <c r="E29" s="4"/>
      <c r="F29" s="4"/>
      <c r="G29" s="4"/>
      <c r="H29" s="4"/>
      <c r="I29" s="4"/>
      <c r="J29" s="4"/>
      <c r="K29" s="4"/>
    </row>
    <row r="30" spans="2:11" s="2" customFormat="1" ht="28.5" customHeight="1" x14ac:dyDescent="0.2">
      <c r="B30" s="15" t="s">
        <v>405</v>
      </c>
      <c r="C30" s="3"/>
      <c r="D30" s="3"/>
      <c r="E30" s="4"/>
      <c r="F30" s="4"/>
      <c r="G30" s="4"/>
      <c r="H30" s="4"/>
      <c r="I30" s="4"/>
      <c r="J30" s="4"/>
      <c r="K30" s="4"/>
    </row>
    <row r="31" spans="2:11" s="2" customFormat="1" ht="60" customHeight="1" x14ac:dyDescent="0.15">
      <c r="B31" s="220" t="s">
        <v>259</v>
      </c>
      <c r="C31" s="221"/>
      <c r="D31" s="222"/>
      <c r="E31" s="229">
        <v>1</v>
      </c>
      <c r="F31" s="259" t="s">
        <v>424</v>
      </c>
      <c r="G31" s="258"/>
      <c r="H31" s="258"/>
      <c r="I31" s="258"/>
      <c r="J31" s="258"/>
      <c r="K31" s="256"/>
    </row>
    <row r="32" spans="2:11" s="2" customFormat="1" ht="60" customHeight="1" x14ac:dyDescent="0.15">
      <c r="B32" s="223"/>
      <c r="C32" s="224"/>
      <c r="D32" s="225"/>
      <c r="E32" s="230"/>
      <c r="F32" s="256" t="s">
        <v>256</v>
      </c>
      <c r="G32" s="219"/>
      <c r="H32" s="219"/>
      <c r="I32" s="219" t="s">
        <v>21</v>
      </c>
      <c r="J32" s="219"/>
      <c r="K32" s="219"/>
    </row>
    <row r="33" spans="2:11" s="2" customFormat="1" ht="60" customHeight="1" x14ac:dyDescent="0.15">
      <c r="B33" s="223"/>
      <c r="C33" s="224"/>
      <c r="D33" s="225"/>
      <c r="E33" s="230"/>
      <c r="F33" s="256" t="s">
        <v>22</v>
      </c>
      <c r="G33" s="219"/>
      <c r="H33" s="219"/>
      <c r="I33" s="219" t="s">
        <v>23</v>
      </c>
      <c r="J33" s="219"/>
      <c r="K33" s="219"/>
    </row>
    <row r="34" spans="2:11" s="2" customFormat="1" ht="60" customHeight="1" x14ac:dyDescent="0.15">
      <c r="B34" s="226"/>
      <c r="C34" s="227"/>
      <c r="D34" s="228"/>
      <c r="E34" s="231"/>
      <c r="F34" s="258" t="s">
        <v>123</v>
      </c>
      <c r="G34" s="258"/>
      <c r="H34" s="258"/>
      <c r="I34" s="219" t="s">
        <v>122</v>
      </c>
      <c r="J34" s="219"/>
      <c r="K34" s="219"/>
    </row>
    <row r="35" spans="2:11" s="2" customFormat="1" ht="224.25" customHeight="1" x14ac:dyDescent="0.15">
      <c r="B35" s="220" t="s">
        <v>260</v>
      </c>
      <c r="C35" s="221"/>
      <c r="D35" s="222"/>
      <c r="E35" s="240" t="s">
        <v>202</v>
      </c>
      <c r="F35" s="241"/>
      <c r="G35" s="241"/>
      <c r="H35" s="241"/>
      <c r="I35" s="241"/>
      <c r="J35" s="241"/>
      <c r="K35" s="242"/>
    </row>
    <row r="36" spans="2:11" s="2" customFormat="1" ht="54" customHeight="1" x14ac:dyDescent="0.2">
      <c r="B36" s="226"/>
      <c r="C36" s="227"/>
      <c r="D36" s="228"/>
      <c r="E36" s="232" t="s">
        <v>266</v>
      </c>
      <c r="F36" s="233"/>
      <c r="G36" s="233"/>
      <c r="H36" s="233"/>
      <c r="I36" s="233"/>
      <c r="J36" s="233"/>
      <c r="K36" s="234"/>
    </row>
    <row r="37" spans="2:11" s="2" customFormat="1" ht="215.25" customHeight="1" x14ac:dyDescent="0.15">
      <c r="B37" s="220" t="s">
        <v>261</v>
      </c>
      <c r="C37" s="221"/>
      <c r="D37" s="222"/>
      <c r="E37" s="240" t="s">
        <v>234</v>
      </c>
      <c r="F37" s="241"/>
      <c r="G37" s="241"/>
      <c r="H37" s="241"/>
      <c r="I37" s="241"/>
      <c r="J37" s="241"/>
      <c r="K37" s="242"/>
    </row>
    <row r="38" spans="2:11" s="2" customFormat="1" ht="21" x14ac:dyDescent="0.2">
      <c r="B38" s="226"/>
      <c r="C38" s="227"/>
      <c r="D38" s="228"/>
      <c r="E38" s="249" t="s">
        <v>9</v>
      </c>
      <c r="F38" s="249"/>
      <c r="G38" s="249"/>
      <c r="H38" s="249"/>
      <c r="I38" s="249"/>
      <c r="J38" s="249"/>
      <c r="K38" s="250"/>
    </row>
    <row r="39" spans="2:11" s="2" customFormat="1" ht="105" customHeight="1" x14ac:dyDescent="0.15">
      <c r="B39" s="251" t="s">
        <v>262</v>
      </c>
      <c r="C39" s="252"/>
      <c r="D39" s="253"/>
      <c r="E39" s="244">
        <v>2215000</v>
      </c>
      <c r="F39" s="245"/>
      <c r="G39" s="245"/>
      <c r="H39" s="245"/>
      <c r="I39" s="245"/>
      <c r="J39" s="245"/>
      <c r="K39" s="67" t="s">
        <v>7</v>
      </c>
    </row>
    <row r="40" spans="2:11" s="2" customFormat="1" ht="105" customHeight="1" x14ac:dyDescent="0.15">
      <c r="B40" s="226" t="s">
        <v>263</v>
      </c>
      <c r="C40" s="227"/>
      <c r="D40" s="228"/>
      <c r="E40" s="246">
        <v>1107000</v>
      </c>
      <c r="F40" s="246"/>
      <c r="G40" s="246"/>
      <c r="H40" s="246"/>
      <c r="I40" s="246"/>
      <c r="J40" s="246"/>
      <c r="K40" s="5" t="s">
        <v>7</v>
      </c>
    </row>
    <row r="41" spans="2:11" s="2" customFormat="1" ht="63" customHeight="1" x14ac:dyDescent="0.15">
      <c r="B41" s="220" t="s">
        <v>188</v>
      </c>
      <c r="C41" s="221"/>
      <c r="D41" s="222"/>
      <c r="E41" s="247" t="s">
        <v>203</v>
      </c>
      <c r="F41" s="247"/>
      <c r="G41" s="247"/>
      <c r="H41" s="247"/>
      <c r="I41" s="247"/>
      <c r="J41" s="247"/>
      <c r="K41" s="248"/>
    </row>
    <row r="42" spans="2:11" s="2" customFormat="1" ht="21" x14ac:dyDescent="0.2">
      <c r="B42" s="226"/>
      <c r="C42" s="227"/>
      <c r="D42" s="228"/>
      <c r="E42" s="249" t="s">
        <v>83</v>
      </c>
      <c r="F42" s="249"/>
      <c r="G42" s="249"/>
      <c r="H42" s="249"/>
      <c r="I42" s="249"/>
      <c r="J42" s="249"/>
      <c r="K42" s="250"/>
    </row>
    <row r="43" spans="2:11" s="2" customFormat="1" ht="31.5" customHeight="1" x14ac:dyDescent="0.2">
      <c r="B43" s="260"/>
      <c r="C43" s="260"/>
      <c r="D43" s="260"/>
      <c r="E43" s="261"/>
      <c r="F43" s="261"/>
      <c r="G43" s="261"/>
      <c r="H43" s="261"/>
      <c r="I43" s="261"/>
      <c r="J43" s="261"/>
      <c r="K43" s="261"/>
    </row>
    <row r="44" spans="2:11" s="2" customFormat="1" ht="25.5" customHeight="1" x14ac:dyDescent="0.2">
      <c r="B44" s="15" t="s">
        <v>406</v>
      </c>
      <c r="C44" s="3"/>
      <c r="D44" s="3"/>
      <c r="E44" s="4"/>
      <c r="F44" s="4"/>
      <c r="G44" s="4"/>
      <c r="H44" s="4"/>
      <c r="I44" s="4"/>
      <c r="J44" s="4"/>
      <c r="K44" s="4"/>
    </row>
    <row r="45" spans="2:11" s="2" customFormat="1" ht="34.5" customHeight="1" x14ac:dyDescent="0.2">
      <c r="B45" s="72" t="s">
        <v>414</v>
      </c>
      <c r="C45" s="125"/>
      <c r="D45" s="125"/>
      <c r="E45" s="4"/>
      <c r="F45" s="4"/>
      <c r="G45" s="4"/>
      <c r="H45" s="4"/>
      <c r="I45" s="4"/>
      <c r="J45" s="4"/>
      <c r="K45" s="4"/>
    </row>
    <row r="46" spans="2:11" s="2" customFormat="1" ht="90" customHeight="1" x14ac:dyDescent="0.15">
      <c r="B46" s="243" t="s">
        <v>182</v>
      </c>
      <c r="C46" s="243"/>
      <c r="D46" s="243"/>
      <c r="E46" s="235" t="s">
        <v>200</v>
      </c>
      <c r="F46" s="236"/>
      <c r="G46" s="236"/>
      <c r="H46" s="236"/>
      <c r="I46" s="237"/>
      <c r="J46" s="238" t="s">
        <v>181</v>
      </c>
      <c r="K46" s="239"/>
    </row>
    <row r="47" spans="2:11" s="2" customFormat="1" ht="90" customHeight="1" x14ac:dyDescent="0.15">
      <c r="B47" s="243" t="s">
        <v>186</v>
      </c>
      <c r="C47" s="214"/>
      <c r="D47" s="214"/>
      <c r="E47" s="235" t="s">
        <v>201</v>
      </c>
      <c r="F47" s="236"/>
      <c r="G47" s="236"/>
      <c r="H47" s="236"/>
      <c r="I47" s="237"/>
      <c r="J47" s="238" t="s">
        <v>185</v>
      </c>
      <c r="K47" s="239"/>
    </row>
    <row r="48" spans="2:11" s="2" customFormat="1" ht="69.95" customHeight="1" x14ac:dyDescent="0.15">
      <c r="B48" s="213" t="s">
        <v>183</v>
      </c>
      <c r="C48" s="213"/>
      <c r="D48" s="213"/>
      <c r="E48" s="217">
        <v>25.4</v>
      </c>
      <c r="F48" s="218"/>
      <c r="G48" s="218"/>
      <c r="H48" s="218"/>
      <c r="I48" s="218"/>
      <c r="J48" s="254" t="s">
        <v>15</v>
      </c>
      <c r="K48" s="255"/>
    </row>
    <row r="49" spans="2:11" s="2" customFormat="1" ht="69.95" customHeight="1" x14ac:dyDescent="0.15">
      <c r="B49" s="213" t="s">
        <v>184</v>
      </c>
      <c r="C49" s="214"/>
      <c r="D49" s="214"/>
      <c r="E49" s="217">
        <v>28</v>
      </c>
      <c r="F49" s="218"/>
      <c r="G49" s="218"/>
      <c r="H49" s="218"/>
      <c r="I49" s="218"/>
      <c r="J49" s="254" t="s">
        <v>15</v>
      </c>
      <c r="K49" s="255"/>
    </row>
    <row r="50" spans="2:11" s="2" customFormat="1" ht="74.25" customHeight="1" x14ac:dyDescent="0.15">
      <c r="B50" s="215" t="s">
        <v>187</v>
      </c>
      <c r="C50" s="215"/>
      <c r="D50" s="215"/>
      <c r="E50" s="215"/>
      <c r="F50" s="215"/>
      <c r="G50" s="215"/>
      <c r="H50" s="215"/>
      <c r="I50" s="215"/>
      <c r="J50" s="216"/>
      <c r="K50" s="216"/>
    </row>
    <row r="51" spans="2:11" s="2" customFormat="1" ht="24" customHeight="1" x14ac:dyDescent="0.15">
      <c r="B51" s="3"/>
      <c r="C51" s="3"/>
      <c r="D51" s="3"/>
      <c r="E51" s="3"/>
      <c r="F51" s="3"/>
      <c r="G51" s="3"/>
      <c r="H51" s="3"/>
      <c r="I51" s="3"/>
    </row>
    <row r="71" spans="14:14" x14ac:dyDescent="0.15">
      <c r="N71" s="1" t="s">
        <v>332</v>
      </c>
    </row>
    <row r="72" spans="14:14" x14ac:dyDescent="0.15">
      <c r="N72" s="1" t="s">
        <v>333</v>
      </c>
    </row>
  </sheetData>
  <mergeCells count="74">
    <mergeCell ref="E4:K4"/>
    <mergeCell ref="B4:D4"/>
    <mergeCell ref="E19:J19"/>
    <mergeCell ref="B9:D10"/>
    <mergeCell ref="F32:H32"/>
    <mergeCell ref="B24:D24"/>
    <mergeCell ref="B25:D25"/>
    <mergeCell ref="B20:D20"/>
    <mergeCell ref="E20:J20"/>
    <mergeCell ref="B22:D22"/>
    <mergeCell ref="E22:J22"/>
    <mergeCell ref="B23:D23"/>
    <mergeCell ref="B21:D21"/>
    <mergeCell ref="E21:J21"/>
    <mergeCell ref="E11:K11"/>
    <mergeCell ref="E10:K10"/>
    <mergeCell ref="B2:K2"/>
    <mergeCell ref="B11:D12"/>
    <mergeCell ref="E12:K12"/>
    <mergeCell ref="B13:D14"/>
    <mergeCell ref="E13:K13"/>
    <mergeCell ref="B5:D5"/>
    <mergeCell ref="E5:K5"/>
    <mergeCell ref="B6:B7"/>
    <mergeCell ref="C6:D6"/>
    <mergeCell ref="E6:K6"/>
    <mergeCell ref="C7:D7"/>
    <mergeCell ref="E7:K7"/>
    <mergeCell ref="E14:K14"/>
    <mergeCell ref="E8:K8"/>
    <mergeCell ref="B8:D8"/>
    <mergeCell ref="E9:K9"/>
    <mergeCell ref="J48:K48"/>
    <mergeCell ref="E49:I49"/>
    <mergeCell ref="J49:K49"/>
    <mergeCell ref="E23:J23"/>
    <mergeCell ref="E24:J24"/>
    <mergeCell ref="E25:J25"/>
    <mergeCell ref="I32:K32"/>
    <mergeCell ref="F33:H33"/>
    <mergeCell ref="B26:K26"/>
    <mergeCell ref="F34:H34"/>
    <mergeCell ref="I34:K34"/>
    <mergeCell ref="F31:K31"/>
    <mergeCell ref="B43:D43"/>
    <mergeCell ref="E43:K43"/>
    <mergeCell ref="E37:K37"/>
    <mergeCell ref="E38:K38"/>
    <mergeCell ref="B47:D47"/>
    <mergeCell ref="B46:D46"/>
    <mergeCell ref="B37:D38"/>
    <mergeCell ref="B40:D40"/>
    <mergeCell ref="E39:J39"/>
    <mergeCell ref="E40:J40"/>
    <mergeCell ref="E41:K41"/>
    <mergeCell ref="B41:D42"/>
    <mergeCell ref="E42:K42"/>
    <mergeCell ref="B39:D39"/>
    <mergeCell ref="B18:K18"/>
    <mergeCell ref="B19:D19"/>
    <mergeCell ref="B49:D49"/>
    <mergeCell ref="B50:K50"/>
    <mergeCell ref="E48:I48"/>
    <mergeCell ref="I33:K33"/>
    <mergeCell ref="B48:D48"/>
    <mergeCell ref="B31:D34"/>
    <mergeCell ref="E31:E34"/>
    <mergeCell ref="B35:D36"/>
    <mergeCell ref="E36:K36"/>
    <mergeCell ref="E46:I46"/>
    <mergeCell ref="J46:K46"/>
    <mergeCell ref="E47:I47"/>
    <mergeCell ref="J47:K47"/>
    <mergeCell ref="E35:K35"/>
  </mergeCells>
  <phoneticPr fontId="6"/>
  <dataValidations count="1">
    <dataValidation type="list" allowBlank="1" showInputMessage="1" showErrorMessage="1" sqref="K20:K25" xr:uid="{921C1CA3-56DF-4646-852A-29CB72EBA3C5}">
      <formula1>$N$71:$N$72</formula1>
    </dataValidation>
  </dataValidations>
  <pageMargins left="0.7" right="0.7" top="0.75" bottom="0.75" header="0.3" footer="0.3"/>
  <pageSetup paperSize="9" scale="48" fitToHeight="0" orientation="portrait" r:id="rId1"/>
  <rowBreaks count="1" manualBreakCount="1">
    <brk id="27"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0AB4D-9D46-47EB-BCA4-07C6B3871F24}">
  <sheetPr codeName="Sheet1">
    <tabColor rgb="FFFFFF00"/>
  </sheetPr>
  <dimension ref="B1:N61"/>
  <sheetViews>
    <sheetView view="pageBreakPreview" zoomScale="60" zoomScaleNormal="60" workbookViewId="0">
      <selection activeCell="E5" sqref="E5:I5"/>
    </sheetView>
  </sheetViews>
  <sheetFormatPr defaultRowHeight="13.5" x14ac:dyDescent="0.15"/>
  <cols>
    <col min="1" max="1" width="3" style="127" customWidth="1"/>
    <col min="2" max="2" width="15.875" style="127" customWidth="1"/>
    <col min="3" max="3" width="30.75" style="127" customWidth="1"/>
    <col min="4" max="4" width="13.5" style="127" customWidth="1"/>
    <col min="5" max="5" width="15.625" style="127" customWidth="1"/>
    <col min="6" max="6" width="24" style="127" customWidth="1"/>
    <col min="7" max="7" width="18.875" style="127" customWidth="1"/>
    <col min="8" max="8" width="16.625" style="127" customWidth="1"/>
    <col min="9" max="9" width="18.625" style="127" customWidth="1"/>
    <col min="10" max="10" width="21.125" style="127" customWidth="1"/>
    <col min="11" max="11" width="18.625" style="127" customWidth="1"/>
    <col min="12" max="12" width="2.875" style="127" customWidth="1"/>
    <col min="13" max="14" width="21.625" style="127" customWidth="1"/>
    <col min="15" max="15" width="15.375" style="127" customWidth="1"/>
    <col min="16" max="16384" width="9" style="127"/>
  </cols>
  <sheetData>
    <row r="1" spans="2:14" ht="25.5" x14ac:dyDescent="0.25">
      <c r="K1" s="133" t="s">
        <v>352</v>
      </c>
    </row>
    <row r="2" spans="2:14" s="74" customFormat="1" ht="38.25" customHeight="1" x14ac:dyDescent="0.2">
      <c r="B2" s="150" t="s">
        <v>419</v>
      </c>
      <c r="C2" s="151"/>
      <c r="D2" s="151"/>
      <c r="E2" s="152"/>
      <c r="F2" s="152"/>
      <c r="G2" s="152"/>
      <c r="H2" s="152"/>
      <c r="I2" s="152"/>
      <c r="J2" s="152"/>
      <c r="K2" s="152"/>
    </row>
    <row r="3" spans="2:14" s="74" customFormat="1" ht="32.25" customHeight="1" x14ac:dyDescent="0.15">
      <c r="B3" s="363" t="s">
        <v>418</v>
      </c>
      <c r="C3" s="363"/>
      <c r="D3" s="363"/>
      <c r="E3" s="363"/>
      <c r="F3" s="363"/>
      <c r="G3" s="363"/>
      <c r="H3" s="363"/>
      <c r="I3" s="363"/>
      <c r="J3" s="363"/>
      <c r="K3" s="363"/>
    </row>
    <row r="4" spans="2:14" s="74" customFormat="1" ht="80.099999999999994" customHeight="1" x14ac:dyDescent="0.15">
      <c r="B4" s="303" t="s">
        <v>374</v>
      </c>
      <c r="C4" s="303"/>
      <c r="D4" s="303"/>
      <c r="E4" s="354" t="s">
        <v>375</v>
      </c>
      <c r="F4" s="355"/>
      <c r="G4" s="355"/>
      <c r="H4" s="355"/>
      <c r="I4" s="359"/>
      <c r="J4" s="364"/>
      <c r="K4" s="365"/>
    </row>
    <row r="5" spans="2:14" s="74" customFormat="1" ht="80.099999999999994" customHeight="1" x14ac:dyDescent="0.15">
      <c r="B5" s="303" t="s">
        <v>376</v>
      </c>
      <c r="C5" s="303"/>
      <c r="D5" s="303"/>
      <c r="E5" s="354" t="s">
        <v>377</v>
      </c>
      <c r="F5" s="355"/>
      <c r="G5" s="355"/>
      <c r="H5" s="356"/>
      <c r="I5" s="357"/>
      <c r="J5" s="153"/>
      <c r="K5" s="154"/>
    </row>
    <row r="6" spans="2:14" s="74" customFormat="1" ht="80.099999999999994" customHeight="1" x14ac:dyDescent="0.25">
      <c r="B6" s="303" t="s">
        <v>378</v>
      </c>
      <c r="C6" s="358"/>
      <c r="D6" s="358"/>
      <c r="E6" s="354" t="s">
        <v>379</v>
      </c>
      <c r="F6" s="355"/>
      <c r="G6" s="359"/>
      <c r="H6" s="360" t="s">
        <v>380</v>
      </c>
      <c r="I6" s="361"/>
      <c r="J6" s="362"/>
      <c r="K6" s="126" t="s">
        <v>381</v>
      </c>
      <c r="N6" s="133"/>
    </row>
    <row r="7" spans="2:14" s="74" customFormat="1" ht="80.099999999999994" customHeight="1" x14ac:dyDescent="0.15">
      <c r="B7" s="303" t="s">
        <v>382</v>
      </c>
      <c r="C7" s="358"/>
      <c r="D7" s="358"/>
      <c r="E7" s="371" t="s">
        <v>383</v>
      </c>
      <c r="F7" s="372"/>
      <c r="G7" s="372"/>
      <c r="H7" s="372"/>
      <c r="I7" s="373"/>
      <c r="J7" s="374" t="s">
        <v>384</v>
      </c>
      <c r="K7" s="374"/>
      <c r="L7" s="155"/>
    </row>
    <row r="8" spans="2:14" s="74" customFormat="1" ht="80.099999999999994" customHeight="1" x14ac:dyDescent="0.15">
      <c r="B8" s="303" t="s">
        <v>385</v>
      </c>
      <c r="C8" s="358"/>
      <c r="D8" s="358"/>
      <c r="E8" s="371" t="s">
        <v>386</v>
      </c>
      <c r="F8" s="372"/>
      <c r="G8" s="372"/>
      <c r="H8" s="372"/>
      <c r="I8" s="373"/>
      <c r="J8" s="375"/>
      <c r="K8" s="375"/>
      <c r="L8" s="155"/>
    </row>
    <row r="9" spans="2:14" s="74" customFormat="1" ht="80.099999999999994" customHeight="1" x14ac:dyDescent="0.15">
      <c r="B9" s="366" t="s">
        <v>407</v>
      </c>
      <c r="C9" s="366"/>
      <c r="D9" s="366"/>
      <c r="E9" s="367">
        <v>10</v>
      </c>
      <c r="F9" s="368"/>
      <c r="G9" s="368"/>
      <c r="H9" s="368"/>
      <c r="I9" s="368"/>
      <c r="J9" s="369" t="s">
        <v>387</v>
      </c>
      <c r="K9" s="370"/>
    </row>
    <row r="10" spans="2:14" s="74" customFormat="1" ht="80.099999999999994" customHeight="1" x14ac:dyDescent="0.15">
      <c r="B10" s="366" t="s">
        <v>388</v>
      </c>
      <c r="C10" s="358"/>
      <c r="D10" s="358"/>
      <c r="E10" s="367">
        <v>12</v>
      </c>
      <c r="F10" s="368"/>
      <c r="G10" s="368"/>
      <c r="H10" s="368"/>
      <c r="I10" s="368"/>
      <c r="J10" s="369" t="s">
        <v>387</v>
      </c>
      <c r="K10" s="370"/>
    </row>
    <row r="11" spans="2:14" s="74" customFormat="1" ht="18" customHeight="1" x14ac:dyDescent="0.15">
      <c r="B11" s="156"/>
      <c r="C11" s="157"/>
      <c r="D11" s="157"/>
      <c r="E11" s="158"/>
      <c r="F11" s="158"/>
      <c r="G11" s="158"/>
      <c r="H11" s="158"/>
      <c r="I11" s="158"/>
      <c r="J11" s="159"/>
      <c r="K11" s="159"/>
    </row>
    <row r="12" spans="2:14" s="74" customFormat="1" ht="18" customHeight="1" x14ac:dyDescent="0.15">
      <c r="B12" s="117"/>
      <c r="C12" s="160"/>
      <c r="D12" s="160"/>
      <c r="E12" s="161"/>
      <c r="F12" s="161"/>
      <c r="G12" s="161"/>
      <c r="H12" s="161"/>
      <c r="I12" s="161"/>
      <c r="J12" s="162"/>
      <c r="K12" s="162"/>
    </row>
    <row r="13" spans="2:14" s="74" customFormat="1" ht="31.5" customHeight="1" x14ac:dyDescent="0.15">
      <c r="B13" s="166" t="s">
        <v>420</v>
      </c>
      <c r="C13" s="163"/>
      <c r="D13" s="163"/>
      <c r="E13" s="164"/>
      <c r="F13" s="164"/>
      <c r="G13" s="164"/>
      <c r="H13" s="164"/>
      <c r="I13" s="164"/>
      <c r="J13" s="165"/>
      <c r="K13" s="165"/>
    </row>
    <row r="14" spans="2:14" s="74" customFormat="1" ht="80.099999999999994" customHeight="1" x14ac:dyDescent="0.15">
      <c r="B14" s="382" t="s">
        <v>182</v>
      </c>
      <c r="C14" s="382"/>
      <c r="D14" s="382"/>
      <c r="E14" s="383" t="s">
        <v>200</v>
      </c>
      <c r="F14" s="384"/>
      <c r="G14" s="384"/>
      <c r="H14" s="384"/>
      <c r="I14" s="385"/>
      <c r="J14" s="386" t="s">
        <v>181</v>
      </c>
      <c r="K14" s="387"/>
    </row>
    <row r="15" spans="2:14" s="74" customFormat="1" ht="80.099999999999994" customHeight="1" x14ac:dyDescent="0.15">
      <c r="B15" s="303" t="s">
        <v>186</v>
      </c>
      <c r="C15" s="358"/>
      <c r="D15" s="358"/>
      <c r="E15" s="354" t="s">
        <v>389</v>
      </c>
      <c r="F15" s="355"/>
      <c r="G15" s="355"/>
      <c r="H15" s="355"/>
      <c r="I15" s="359"/>
      <c r="J15" s="388"/>
      <c r="K15" s="389"/>
    </row>
    <row r="16" spans="2:14" s="74" customFormat="1" ht="80.099999999999994" customHeight="1" x14ac:dyDescent="0.15">
      <c r="B16" s="366" t="s">
        <v>408</v>
      </c>
      <c r="C16" s="366"/>
      <c r="D16" s="366"/>
      <c r="E16" s="367">
        <v>10</v>
      </c>
      <c r="F16" s="368"/>
      <c r="G16" s="368"/>
      <c r="H16" s="368"/>
      <c r="I16" s="368"/>
      <c r="J16" s="369" t="s">
        <v>15</v>
      </c>
      <c r="K16" s="370"/>
    </row>
    <row r="17" spans="2:11" s="74" customFormat="1" ht="80.099999999999994" customHeight="1" x14ac:dyDescent="0.15">
      <c r="B17" s="376" t="s">
        <v>390</v>
      </c>
      <c r="C17" s="377"/>
      <c r="D17" s="378"/>
      <c r="E17" s="367" t="s">
        <v>391</v>
      </c>
      <c r="F17" s="368"/>
      <c r="G17" s="379"/>
      <c r="H17" s="380" t="s">
        <v>392</v>
      </c>
      <c r="I17" s="381"/>
      <c r="J17" s="142" t="s">
        <v>393</v>
      </c>
      <c r="K17" s="162"/>
    </row>
    <row r="18" spans="2:11" s="74" customFormat="1" ht="21" customHeight="1" x14ac:dyDescent="0.15">
      <c r="B18" s="117"/>
      <c r="C18" s="160"/>
      <c r="D18" s="160"/>
      <c r="E18" s="161"/>
      <c r="F18" s="161"/>
      <c r="G18" s="161"/>
      <c r="H18" s="161"/>
      <c r="I18" s="161"/>
      <c r="J18" s="162"/>
      <c r="K18" s="162"/>
    </row>
    <row r="19" spans="2:11" s="74" customFormat="1" ht="31.5" customHeight="1" x14ac:dyDescent="0.15">
      <c r="B19" s="166" t="s">
        <v>421</v>
      </c>
      <c r="C19" s="163"/>
      <c r="D19" s="163"/>
      <c r="E19" s="164"/>
      <c r="F19" s="164"/>
      <c r="G19" s="164"/>
      <c r="H19" s="164"/>
      <c r="I19" s="164"/>
      <c r="J19" s="165"/>
      <c r="K19" s="165"/>
    </row>
    <row r="20" spans="2:11" s="74" customFormat="1" ht="80.099999999999994" customHeight="1" x14ac:dyDescent="0.15">
      <c r="B20" s="382" t="s">
        <v>394</v>
      </c>
      <c r="C20" s="382"/>
      <c r="D20" s="382"/>
      <c r="E20" s="383" t="s">
        <v>200</v>
      </c>
      <c r="F20" s="384"/>
      <c r="G20" s="384"/>
      <c r="H20" s="384"/>
      <c r="I20" s="385"/>
      <c r="J20" s="364" t="s">
        <v>181</v>
      </c>
      <c r="K20" s="365"/>
    </row>
    <row r="21" spans="2:11" s="74" customFormat="1" ht="98.25" customHeight="1" x14ac:dyDescent="0.15">
      <c r="B21" s="303" t="s">
        <v>395</v>
      </c>
      <c r="C21" s="358"/>
      <c r="D21" s="358"/>
      <c r="E21" s="354" t="s">
        <v>200</v>
      </c>
      <c r="F21" s="355"/>
      <c r="G21" s="355"/>
      <c r="H21" s="355"/>
      <c r="I21" s="359"/>
      <c r="J21" s="388" t="s">
        <v>396</v>
      </c>
      <c r="K21" s="389"/>
    </row>
    <row r="22" spans="2:11" s="74" customFormat="1" ht="80.099999999999994" customHeight="1" x14ac:dyDescent="0.15">
      <c r="B22" s="366" t="s">
        <v>409</v>
      </c>
      <c r="C22" s="366"/>
      <c r="D22" s="366"/>
      <c r="E22" s="367">
        <v>10</v>
      </c>
      <c r="F22" s="368"/>
      <c r="G22" s="368"/>
      <c r="H22" s="368"/>
      <c r="I22" s="368"/>
      <c r="J22" s="369" t="s">
        <v>15</v>
      </c>
      <c r="K22" s="370"/>
    </row>
    <row r="23" spans="2:11" s="74" customFormat="1" ht="80.099999999999994" customHeight="1" x14ac:dyDescent="0.15">
      <c r="B23" s="366" t="s">
        <v>410</v>
      </c>
      <c r="C23" s="366"/>
      <c r="D23" s="366"/>
      <c r="E23" s="367">
        <v>1</v>
      </c>
      <c r="F23" s="368"/>
      <c r="G23" s="368"/>
      <c r="H23" s="368"/>
      <c r="I23" s="368"/>
      <c r="J23" s="369" t="s">
        <v>162</v>
      </c>
      <c r="K23" s="370"/>
    </row>
    <row r="24" spans="2:11" s="74" customFormat="1" ht="60" customHeight="1" x14ac:dyDescent="0.15">
      <c r="B24" s="390" t="s">
        <v>397</v>
      </c>
      <c r="C24" s="391"/>
      <c r="D24" s="392"/>
      <c r="E24" s="404" t="s">
        <v>398</v>
      </c>
      <c r="F24" s="405"/>
      <c r="G24" s="405"/>
      <c r="H24" s="405"/>
      <c r="I24" s="405"/>
      <c r="J24" s="405"/>
      <c r="K24" s="406"/>
    </row>
    <row r="25" spans="2:11" s="74" customFormat="1" ht="60" customHeight="1" x14ac:dyDescent="0.15">
      <c r="B25" s="393"/>
      <c r="C25" s="394"/>
      <c r="D25" s="395"/>
      <c r="E25" s="401" t="s">
        <v>411</v>
      </c>
      <c r="F25" s="402"/>
      <c r="G25" s="402"/>
      <c r="H25" s="402"/>
      <c r="I25" s="402"/>
      <c r="J25" s="402"/>
      <c r="K25" s="403"/>
    </row>
    <row r="26" spans="2:11" s="74" customFormat="1" ht="60" customHeight="1" x14ac:dyDescent="0.15">
      <c r="B26" s="390" t="s">
        <v>399</v>
      </c>
      <c r="C26" s="391"/>
      <c r="D26" s="392"/>
      <c r="E26" s="407" t="s">
        <v>412</v>
      </c>
      <c r="F26" s="407"/>
      <c r="G26" s="407"/>
      <c r="H26" s="407"/>
      <c r="I26" s="407"/>
      <c r="J26" s="408" t="s">
        <v>400</v>
      </c>
      <c r="K26" s="409"/>
    </row>
    <row r="27" spans="2:11" s="74" customFormat="1" ht="60" customHeight="1" x14ac:dyDescent="0.15">
      <c r="B27" s="393"/>
      <c r="C27" s="394"/>
      <c r="D27" s="395"/>
      <c r="E27" s="410" t="s">
        <v>413</v>
      </c>
      <c r="F27" s="410"/>
      <c r="G27" s="410"/>
      <c r="H27" s="410"/>
      <c r="I27" s="410"/>
      <c r="J27" s="399"/>
      <c r="K27" s="400"/>
    </row>
    <row r="28" spans="2:11" s="74" customFormat="1" ht="60" customHeight="1" x14ac:dyDescent="0.15">
      <c r="B28" s="390" t="s">
        <v>401</v>
      </c>
      <c r="C28" s="391"/>
      <c r="D28" s="392"/>
      <c r="E28" s="396" t="s">
        <v>402</v>
      </c>
      <c r="F28" s="397"/>
      <c r="G28" s="397"/>
      <c r="H28" s="397"/>
      <c r="I28" s="398"/>
      <c r="J28" s="399" t="s">
        <v>403</v>
      </c>
      <c r="K28" s="400"/>
    </row>
    <row r="29" spans="2:11" s="74" customFormat="1" ht="60" customHeight="1" x14ac:dyDescent="0.15">
      <c r="B29" s="393"/>
      <c r="C29" s="394"/>
      <c r="D29" s="395"/>
      <c r="E29" s="401" t="s">
        <v>404</v>
      </c>
      <c r="F29" s="402"/>
      <c r="G29" s="402"/>
      <c r="H29" s="402"/>
      <c r="I29" s="403"/>
      <c r="J29" s="399"/>
      <c r="K29" s="400"/>
    </row>
    <row r="30" spans="2:11" ht="25.5" customHeight="1" x14ac:dyDescent="0.25">
      <c r="K30" s="133" t="s">
        <v>373</v>
      </c>
    </row>
    <row r="31" spans="2:11" s="128" customFormat="1" ht="26.1" customHeight="1" x14ac:dyDescent="0.25">
      <c r="B31" s="129" t="s">
        <v>417</v>
      </c>
      <c r="C31" s="130"/>
      <c r="D31" s="130"/>
      <c r="E31" s="131"/>
      <c r="F31" s="131"/>
      <c r="G31" s="131"/>
      <c r="H31" s="131"/>
      <c r="I31" s="131"/>
      <c r="K31" s="133"/>
    </row>
    <row r="32" spans="2:11" s="132" customFormat="1" ht="34.5" customHeight="1" x14ac:dyDescent="0.2">
      <c r="B32" s="136" t="s">
        <v>416</v>
      </c>
      <c r="C32" s="137"/>
      <c r="D32" s="137"/>
      <c r="E32" s="138"/>
      <c r="F32" s="138"/>
      <c r="G32" s="138"/>
      <c r="H32" s="138"/>
      <c r="I32" s="138"/>
      <c r="J32" s="138"/>
      <c r="K32" s="138"/>
    </row>
    <row r="33" spans="2:11" s="132" customFormat="1" ht="60" customHeight="1" x14ac:dyDescent="0.15">
      <c r="B33" s="319" t="s">
        <v>182</v>
      </c>
      <c r="C33" s="319"/>
      <c r="D33" s="319"/>
      <c r="E33" s="320"/>
      <c r="F33" s="321"/>
      <c r="G33" s="321"/>
      <c r="H33" s="321"/>
      <c r="I33" s="322"/>
      <c r="J33" s="323" t="s">
        <v>181</v>
      </c>
      <c r="K33" s="324"/>
    </row>
    <row r="34" spans="2:11" s="132" customFormat="1" ht="60" customHeight="1" x14ac:dyDescent="0.15">
      <c r="B34" s="319" t="s">
        <v>334</v>
      </c>
      <c r="C34" s="325"/>
      <c r="D34" s="325"/>
      <c r="E34" s="320" t="s">
        <v>335</v>
      </c>
      <c r="F34" s="321"/>
      <c r="G34" s="321"/>
      <c r="H34" s="321"/>
      <c r="I34" s="322"/>
      <c r="J34" s="326"/>
      <c r="K34" s="327"/>
    </row>
    <row r="35" spans="2:11" s="139" customFormat="1" ht="60" customHeight="1" x14ac:dyDescent="0.15">
      <c r="B35" s="343" t="s">
        <v>336</v>
      </c>
      <c r="C35" s="344"/>
      <c r="D35" s="345"/>
      <c r="E35" s="316" t="s">
        <v>337</v>
      </c>
      <c r="F35" s="317"/>
      <c r="G35" s="318"/>
      <c r="H35" s="318"/>
      <c r="I35" s="318"/>
      <c r="J35" s="318" t="s">
        <v>15</v>
      </c>
      <c r="K35" s="317"/>
    </row>
    <row r="36" spans="2:11" s="139" customFormat="1" ht="60" customHeight="1" x14ac:dyDescent="0.15">
      <c r="B36" s="346"/>
      <c r="C36" s="347"/>
      <c r="D36" s="348"/>
      <c r="E36" s="310" t="s">
        <v>356</v>
      </c>
      <c r="F36" s="311"/>
      <c r="G36" s="337" t="s">
        <v>338</v>
      </c>
      <c r="H36" s="338"/>
      <c r="I36" s="338"/>
      <c r="J36" s="338"/>
      <c r="K36" s="339"/>
    </row>
    <row r="37" spans="2:11" s="139" customFormat="1" ht="60" customHeight="1" x14ac:dyDescent="0.15">
      <c r="B37" s="346"/>
      <c r="C37" s="347"/>
      <c r="D37" s="348"/>
      <c r="E37" s="314"/>
      <c r="F37" s="315"/>
      <c r="G37" s="340" t="s">
        <v>357</v>
      </c>
      <c r="H37" s="340"/>
      <c r="I37" s="340"/>
      <c r="J37" s="340"/>
      <c r="K37" s="341"/>
    </row>
    <row r="38" spans="2:11" s="139" customFormat="1" ht="60" customHeight="1" x14ac:dyDescent="0.15">
      <c r="B38" s="346"/>
      <c r="C38" s="347"/>
      <c r="D38" s="348"/>
      <c r="E38" s="316" t="s">
        <v>339</v>
      </c>
      <c r="F38" s="317"/>
      <c r="G38" s="308" t="s">
        <v>358</v>
      </c>
      <c r="H38" s="308"/>
      <c r="I38" s="308"/>
      <c r="J38" s="308"/>
      <c r="K38" s="309"/>
    </row>
    <row r="39" spans="2:11" s="139" customFormat="1" ht="60" customHeight="1" x14ac:dyDescent="0.15">
      <c r="B39" s="346"/>
      <c r="C39" s="347"/>
      <c r="D39" s="348"/>
      <c r="E39" s="310" t="s">
        <v>359</v>
      </c>
      <c r="F39" s="311"/>
      <c r="G39" s="316" t="s">
        <v>340</v>
      </c>
      <c r="H39" s="317"/>
      <c r="I39" s="318"/>
      <c r="J39" s="318"/>
      <c r="K39" s="317"/>
    </row>
    <row r="40" spans="2:11" s="139" customFormat="1" ht="60" customHeight="1" x14ac:dyDescent="0.15">
      <c r="B40" s="346"/>
      <c r="C40" s="347"/>
      <c r="D40" s="348"/>
      <c r="E40" s="312"/>
      <c r="F40" s="313"/>
      <c r="G40" s="316" t="s">
        <v>341</v>
      </c>
      <c r="H40" s="317"/>
      <c r="I40" s="316"/>
      <c r="J40" s="318"/>
      <c r="K40" s="140" t="s">
        <v>342</v>
      </c>
    </row>
    <row r="41" spans="2:11" s="139" customFormat="1" ht="60" customHeight="1" x14ac:dyDescent="0.15">
      <c r="B41" s="346"/>
      <c r="C41" s="347"/>
      <c r="D41" s="348"/>
      <c r="E41" s="314"/>
      <c r="F41" s="315"/>
      <c r="G41" s="316" t="s">
        <v>343</v>
      </c>
      <c r="H41" s="317"/>
      <c r="I41" s="318" t="s">
        <v>344</v>
      </c>
      <c r="J41" s="318"/>
      <c r="K41" s="317"/>
    </row>
    <row r="42" spans="2:11" s="139" customFormat="1" ht="60" customHeight="1" x14ac:dyDescent="0.15">
      <c r="B42" s="349"/>
      <c r="C42" s="350"/>
      <c r="D42" s="351"/>
      <c r="E42" s="316" t="s">
        <v>345</v>
      </c>
      <c r="F42" s="317"/>
      <c r="G42" s="308" t="s">
        <v>360</v>
      </c>
      <c r="H42" s="308"/>
      <c r="I42" s="308"/>
      <c r="J42" s="308"/>
      <c r="K42" s="309"/>
    </row>
    <row r="43" spans="2:11" s="139" customFormat="1" ht="60" customHeight="1" x14ac:dyDescent="0.15">
      <c r="B43" s="328" t="s">
        <v>346</v>
      </c>
      <c r="C43" s="329"/>
      <c r="D43" s="330"/>
      <c r="E43" s="316" t="s">
        <v>337</v>
      </c>
      <c r="F43" s="317"/>
      <c r="G43" s="318"/>
      <c r="H43" s="318"/>
      <c r="I43" s="318"/>
      <c r="J43" s="318" t="s">
        <v>15</v>
      </c>
      <c r="K43" s="317"/>
    </row>
    <row r="44" spans="2:11" s="139" customFormat="1" ht="60" customHeight="1" x14ac:dyDescent="0.15">
      <c r="B44" s="331"/>
      <c r="C44" s="332"/>
      <c r="D44" s="333"/>
      <c r="E44" s="310" t="s">
        <v>356</v>
      </c>
      <c r="F44" s="311"/>
      <c r="G44" s="337" t="s">
        <v>338</v>
      </c>
      <c r="H44" s="338"/>
      <c r="I44" s="338"/>
      <c r="J44" s="338"/>
      <c r="K44" s="339"/>
    </row>
    <row r="45" spans="2:11" s="139" customFormat="1" ht="60" customHeight="1" x14ac:dyDescent="0.15">
      <c r="B45" s="331"/>
      <c r="C45" s="332"/>
      <c r="D45" s="333"/>
      <c r="E45" s="314"/>
      <c r="F45" s="315"/>
      <c r="G45" s="340" t="s">
        <v>357</v>
      </c>
      <c r="H45" s="340"/>
      <c r="I45" s="340"/>
      <c r="J45" s="340"/>
      <c r="K45" s="341"/>
    </row>
    <row r="46" spans="2:11" s="139" customFormat="1" ht="60" customHeight="1" x14ac:dyDescent="0.15">
      <c r="B46" s="331"/>
      <c r="C46" s="332"/>
      <c r="D46" s="333"/>
      <c r="E46" s="316" t="s">
        <v>339</v>
      </c>
      <c r="F46" s="317"/>
      <c r="G46" s="342" t="s">
        <v>358</v>
      </c>
      <c r="H46" s="308"/>
      <c r="I46" s="308"/>
      <c r="J46" s="308"/>
      <c r="K46" s="309"/>
    </row>
    <row r="47" spans="2:11" s="139" customFormat="1" ht="60" customHeight="1" x14ac:dyDescent="0.15">
      <c r="B47" s="331"/>
      <c r="C47" s="332"/>
      <c r="D47" s="333"/>
      <c r="E47" s="310" t="s">
        <v>359</v>
      </c>
      <c r="F47" s="311"/>
      <c r="G47" s="316" t="s">
        <v>340</v>
      </c>
      <c r="H47" s="317"/>
      <c r="I47" s="318"/>
      <c r="J47" s="318"/>
      <c r="K47" s="317"/>
    </row>
    <row r="48" spans="2:11" s="139" customFormat="1" ht="60" customHeight="1" x14ac:dyDescent="0.15">
      <c r="B48" s="331"/>
      <c r="C48" s="332"/>
      <c r="D48" s="333"/>
      <c r="E48" s="312"/>
      <c r="F48" s="313"/>
      <c r="G48" s="316" t="s">
        <v>341</v>
      </c>
      <c r="H48" s="317"/>
      <c r="I48" s="316"/>
      <c r="J48" s="318"/>
      <c r="K48" s="140" t="s">
        <v>342</v>
      </c>
    </row>
    <row r="49" spans="2:11" s="139" customFormat="1" ht="60" customHeight="1" x14ac:dyDescent="0.15">
      <c r="B49" s="331"/>
      <c r="C49" s="332"/>
      <c r="D49" s="333"/>
      <c r="E49" s="314"/>
      <c r="F49" s="315"/>
      <c r="G49" s="316" t="s">
        <v>343</v>
      </c>
      <c r="H49" s="317"/>
      <c r="I49" s="318" t="s">
        <v>344</v>
      </c>
      <c r="J49" s="318"/>
      <c r="K49" s="317"/>
    </row>
    <row r="50" spans="2:11" s="139" customFormat="1" ht="60" customHeight="1" x14ac:dyDescent="0.15">
      <c r="B50" s="334"/>
      <c r="C50" s="335"/>
      <c r="D50" s="336"/>
      <c r="E50" s="316" t="s">
        <v>345</v>
      </c>
      <c r="F50" s="317"/>
      <c r="G50" s="308" t="s">
        <v>360</v>
      </c>
      <c r="H50" s="308"/>
      <c r="I50" s="308"/>
      <c r="J50" s="308"/>
      <c r="K50" s="309"/>
    </row>
    <row r="51" spans="2:11" s="132" customFormat="1" ht="50.25" customHeight="1" x14ac:dyDescent="0.3">
      <c r="B51" s="352" t="s">
        <v>415</v>
      </c>
      <c r="C51" s="352"/>
      <c r="D51" s="352"/>
      <c r="E51" s="352"/>
      <c r="F51" s="352"/>
      <c r="G51" s="352"/>
      <c r="H51" s="352"/>
      <c r="I51" s="352"/>
      <c r="J51" s="352"/>
      <c r="K51" s="352"/>
    </row>
    <row r="52" spans="2:11" s="132" customFormat="1" ht="60" customHeight="1" x14ac:dyDescent="0.15">
      <c r="B52" s="319" t="s">
        <v>182</v>
      </c>
      <c r="C52" s="319"/>
      <c r="D52" s="319"/>
      <c r="E52" s="320"/>
      <c r="F52" s="321"/>
      <c r="G52" s="321"/>
      <c r="H52" s="321"/>
      <c r="I52" s="322"/>
      <c r="J52" s="323" t="s">
        <v>181</v>
      </c>
      <c r="K52" s="324"/>
    </row>
    <row r="53" spans="2:11" s="132" customFormat="1" ht="60" customHeight="1" x14ac:dyDescent="0.15">
      <c r="B53" s="319" t="s">
        <v>361</v>
      </c>
      <c r="C53" s="325"/>
      <c r="D53" s="325"/>
      <c r="E53" s="320" t="s">
        <v>347</v>
      </c>
      <c r="F53" s="321"/>
      <c r="G53" s="321"/>
      <c r="H53" s="321"/>
      <c r="I53" s="322"/>
      <c r="J53" s="326"/>
      <c r="K53" s="327"/>
    </row>
    <row r="54" spans="2:11" s="139" customFormat="1" ht="60" customHeight="1" x14ac:dyDescent="0.15">
      <c r="B54" s="328" t="s">
        <v>348</v>
      </c>
      <c r="C54" s="329"/>
      <c r="D54" s="330"/>
      <c r="E54" s="310" t="s">
        <v>337</v>
      </c>
      <c r="F54" s="311"/>
      <c r="G54" s="316" t="s">
        <v>349</v>
      </c>
      <c r="H54" s="317"/>
      <c r="I54" s="316"/>
      <c r="J54" s="318"/>
      <c r="K54" s="140" t="s">
        <v>15</v>
      </c>
    </row>
    <row r="55" spans="2:11" s="139" customFormat="1" ht="60" customHeight="1" x14ac:dyDescent="0.15">
      <c r="B55" s="331"/>
      <c r="C55" s="332"/>
      <c r="D55" s="333"/>
      <c r="E55" s="314"/>
      <c r="F55" s="315"/>
      <c r="G55" s="316" t="s">
        <v>350</v>
      </c>
      <c r="H55" s="317"/>
      <c r="I55" s="314"/>
      <c r="J55" s="353"/>
      <c r="K55" s="140" t="s">
        <v>15</v>
      </c>
    </row>
    <row r="56" spans="2:11" s="139" customFormat="1" ht="60" customHeight="1" x14ac:dyDescent="0.15">
      <c r="B56" s="334"/>
      <c r="C56" s="335"/>
      <c r="D56" s="336"/>
      <c r="E56" s="316" t="s">
        <v>362</v>
      </c>
      <c r="F56" s="317"/>
      <c r="G56" s="316" t="s">
        <v>341</v>
      </c>
      <c r="H56" s="317"/>
      <c r="I56" s="316"/>
      <c r="J56" s="318"/>
      <c r="K56" s="140" t="s">
        <v>342</v>
      </c>
    </row>
    <row r="57" spans="2:11" s="139" customFormat="1" ht="60" customHeight="1" x14ac:dyDescent="0.15">
      <c r="B57" s="328" t="s">
        <v>346</v>
      </c>
      <c r="C57" s="329"/>
      <c r="D57" s="330"/>
      <c r="E57" s="310" t="s">
        <v>337</v>
      </c>
      <c r="F57" s="311"/>
      <c r="G57" s="316" t="s">
        <v>349</v>
      </c>
      <c r="H57" s="317"/>
      <c r="I57" s="316"/>
      <c r="J57" s="318"/>
      <c r="K57" s="140" t="s">
        <v>15</v>
      </c>
    </row>
    <row r="58" spans="2:11" s="139" customFormat="1" ht="60" customHeight="1" x14ac:dyDescent="0.15">
      <c r="B58" s="331"/>
      <c r="C58" s="332"/>
      <c r="D58" s="333"/>
      <c r="E58" s="314"/>
      <c r="F58" s="315"/>
      <c r="G58" s="316" t="s">
        <v>350</v>
      </c>
      <c r="H58" s="317"/>
      <c r="I58" s="314"/>
      <c r="J58" s="353"/>
      <c r="K58" s="140" t="s">
        <v>15</v>
      </c>
    </row>
    <row r="59" spans="2:11" s="139" customFormat="1" ht="60" customHeight="1" x14ac:dyDescent="0.15">
      <c r="B59" s="334"/>
      <c r="C59" s="335"/>
      <c r="D59" s="336"/>
      <c r="E59" s="316" t="s">
        <v>362</v>
      </c>
      <c r="F59" s="317"/>
      <c r="G59" s="316" t="s">
        <v>341</v>
      </c>
      <c r="H59" s="317"/>
      <c r="I59" s="316"/>
      <c r="J59" s="318"/>
      <c r="K59" s="140" t="s">
        <v>342</v>
      </c>
    </row>
    <row r="60" spans="2:11" customFormat="1" ht="30" customHeight="1" x14ac:dyDescent="0.15">
      <c r="B60" s="134" t="s">
        <v>351</v>
      </c>
    </row>
    <row r="61" spans="2:11" customFormat="1" ht="30" customHeight="1" x14ac:dyDescent="0.15">
      <c r="B61" s="135"/>
    </row>
  </sheetData>
  <mergeCells count="122">
    <mergeCell ref="B28:D29"/>
    <mergeCell ref="E28:I28"/>
    <mergeCell ref="J28:K29"/>
    <mergeCell ref="E29:I29"/>
    <mergeCell ref="B24:D25"/>
    <mergeCell ref="E24:K24"/>
    <mergeCell ref="E25:K25"/>
    <mergeCell ref="B26:D27"/>
    <mergeCell ref="E26:I26"/>
    <mergeCell ref="J26:K27"/>
    <mergeCell ref="E27:I27"/>
    <mergeCell ref="B22:D22"/>
    <mergeCell ref="E22:I22"/>
    <mergeCell ref="J22:K22"/>
    <mergeCell ref="B23:D23"/>
    <mergeCell ref="E23:I23"/>
    <mergeCell ref="J23:K23"/>
    <mergeCell ref="B20:D20"/>
    <mergeCell ref="E20:I20"/>
    <mergeCell ref="J20:K20"/>
    <mergeCell ref="B21:D21"/>
    <mergeCell ref="E21:I21"/>
    <mergeCell ref="J21:K21"/>
    <mergeCell ref="B16:D16"/>
    <mergeCell ref="E16:I16"/>
    <mergeCell ref="J16:K16"/>
    <mergeCell ref="B17:D17"/>
    <mergeCell ref="E17:G17"/>
    <mergeCell ref="H17:I17"/>
    <mergeCell ref="B14:D14"/>
    <mergeCell ref="E14:I14"/>
    <mergeCell ref="J14:K14"/>
    <mergeCell ref="B15:D15"/>
    <mergeCell ref="E15:I15"/>
    <mergeCell ref="J15:K15"/>
    <mergeCell ref="B9:D9"/>
    <mergeCell ref="E9:I9"/>
    <mergeCell ref="J9:K9"/>
    <mergeCell ref="B10:D10"/>
    <mergeCell ref="E10:I10"/>
    <mergeCell ref="J10:K10"/>
    <mergeCell ref="B7:D7"/>
    <mergeCell ref="E7:I7"/>
    <mergeCell ref="J7:K8"/>
    <mergeCell ref="B8:D8"/>
    <mergeCell ref="E8:I8"/>
    <mergeCell ref="B5:D5"/>
    <mergeCell ref="E5:I5"/>
    <mergeCell ref="B6:D6"/>
    <mergeCell ref="E6:G6"/>
    <mergeCell ref="H6:J6"/>
    <mergeCell ref="B3:K3"/>
    <mergeCell ref="B4:D4"/>
    <mergeCell ref="E4:I4"/>
    <mergeCell ref="J4:K4"/>
    <mergeCell ref="I59:J59"/>
    <mergeCell ref="G56:H56"/>
    <mergeCell ref="I56:J56"/>
    <mergeCell ref="B57:D59"/>
    <mergeCell ref="E57:F58"/>
    <mergeCell ref="G57:H57"/>
    <mergeCell ref="I57:J57"/>
    <mergeCell ref="G58:H58"/>
    <mergeCell ref="I58:J58"/>
    <mergeCell ref="E59:F59"/>
    <mergeCell ref="G59:H59"/>
    <mergeCell ref="B54:D56"/>
    <mergeCell ref="E54:F55"/>
    <mergeCell ref="G54:H54"/>
    <mergeCell ref="I54:J54"/>
    <mergeCell ref="G55:H55"/>
    <mergeCell ref="I55:J55"/>
    <mergeCell ref="E56:F56"/>
    <mergeCell ref="B52:D52"/>
    <mergeCell ref="E52:I52"/>
    <mergeCell ref="J52:K52"/>
    <mergeCell ref="B53:D53"/>
    <mergeCell ref="E53:I53"/>
    <mergeCell ref="J53:K53"/>
    <mergeCell ref="G49:H49"/>
    <mergeCell ref="I49:K49"/>
    <mergeCell ref="E50:F50"/>
    <mergeCell ref="G50:K50"/>
    <mergeCell ref="B51:K51"/>
    <mergeCell ref="E42:F42"/>
    <mergeCell ref="G42:K42"/>
    <mergeCell ref="B43:D50"/>
    <mergeCell ref="E43:F43"/>
    <mergeCell ref="G43:I43"/>
    <mergeCell ref="J43:K43"/>
    <mergeCell ref="E44:F45"/>
    <mergeCell ref="G44:K44"/>
    <mergeCell ref="G45:K45"/>
    <mergeCell ref="E46:F46"/>
    <mergeCell ref="G46:K46"/>
    <mergeCell ref="E47:F49"/>
    <mergeCell ref="G47:H47"/>
    <mergeCell ref="I47:K47"/>
    <mergeCell ref="G48:H48"/>
    <mergeCell ref="I48:J48"/>
    <mergeCell ref="B35:D42"/>
    <mergeCell ref="E35:F35"/>
    <mergeCell ref="G35:I35"/>
    <mergeCell ref="J35:K35"/>
    <mergeCell ref="E36:F37"/>
    <mergeCell ref="G36:K36"/>
    <mergeCell ref="G37:K37"/>
    <mergeCell ref="E38:F38"/>
    <mergeCell ref="G38:K38"/>
    <mergeCell ref="E39:F41"/>
    <mergeCell ref="G39:H39"/>
    <mergeCell ref="I39:K39"/>
    <mergeCell ref="G40:H40"/>
    <mergeCell ref="I40:J40"/>
    <mergeCell ref="G41:H41"/>
    <mergeCell ref="I41:K41"/>
    <mergeCell ref="B33:D33"/>
    <mergeCell ref="E33:I33"/>
    <mergeCell ref="J33:K33"/>
    <mergeCell ref="B34:D34"/>
    <mergeCell ref="E34:I34"/>
    <mergeCell ref="J34:K34"/>
  </mergeCells>
  <phoneticPr fontId="6"/>
  <dataValidations count="2">
    <dataValidation type="list" allowBlank="1" showInputMessage="1" showErrorMessage="1" sqref="E17:G17" xr:uid="{48EB396A-ABF0-487B-B5C3-8190836A0C3D}">
      <formula1>"有機JAS,有機農業（JAS認証なし）,県特別栽培,特になし"</formula1>
    </dataValidation>
    <dataValidation type="list" allowBlank="1" showInputMessage="1" showErrorMessage="1" sqref="K6 E8:I8" xr:uid="{ABCC2F07-F485-45CC-9578-D3648616874B}">
      <formula1>"有,無"</formula1>
    </dataValidation>
  </dataValidations>
  <pageMargins left="0.7" right="0.7" top="0.75" bottom="0.75" header="0.3" footer="0.3"/>
  <pageSetup paperSize="9" scale="44" orientation="portrait" r:id="rId1"/>
  <rowBreaks count="1" manualBreakCount="1">
    <brk id="29"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A4D24-136A-4CDC-93AE-72193806EFBE}">
  <sheetPr codeName="Sheet3">
    <tabColor rgb="FFFFFF00"/>
    <pageSetUpPr fitToPage="1"/>
  </sheetPr>
  <dimension ref="B1:R91"/>
  <sheetViews>
    <sheetView view="pageBreakPreview" zoomScale="70" zoomScaleNormal="100" zoomScaleSheetLayoutView="70" workbookViewId="0">
      <selection activeCell="Q14" sqref="Q14"/>
    </sheetView>
  </sheetViews>
  <sheetFormatPr defaultRowHeight="13.5" x14ac:dyDescent="0.15"/>
  <cols>
    <col min="1" max="1" width="4.125" style="1" customWidth="1"/>
    <col min="2" max="2" width="8.75" style="1" customWidth="1"/>
    <col min="3" max="4" width="13.5" style="1" customWidth="1"/>
    <col min="5" max="5" width="12.75" style="1" customWidth="1"/>
    <col min="6" max="7" width="18.625" style="1" customWidth="1"/>
    <col min="8" max="11" width="12.625" style="1" customWidth="1"/>
    <col min="12" max="12" width="15.375" style="1" customWidth="1"/>
    <col min="13" max="13" width="8.625" style="1" customWidth="1"/>
    <col min="14" max="14" width="9.5" style="1" customWidth="1"/>
    <col min="15" max="16" width="9" style="1"/>
    <col min="17" max="17" width="11" style="1" customWidth="1"/>
    <col min="18" max="16384" width="9" style="1"/>
  </cols>
  <sheetData>
    <row r="1" spans="2:18" ht="38.25" customHeight="1" x14ac:dyDescent="0.15">
      <c r="K1" s="27"/>
      <c r="L1" s="27" t="s">
        <v>353</v>
      </c>
      <c r="R1" s="1" t="s">
        <v>305</v>
      </c>
    </row>
    <row r="2" spans="2:18" s="2" customFormat="1" ht="30.75" x14ac:dyDescent="0.2">
      <c r="B2" s="15" t="s">
        <v>355</v>
      </c>
      <c r="C2" s="18"/>
      <c r="D2" s="18"/>
      <c r="E2" s="4"/>
      <c r="F2" s="4"/>
      <c r="G2" s="4"/>
      <c r="H2" s="4"/>
      <c r="I2" s="4"/>
      <c r="J2" s="4"/>
      <c r="K2" s="4"/>
      <c r="Q2" s="2" t="s">
        <v>270</v>
      </c>
      <c r="R2" s="2">
        <f>MIN(O:O)</f>
        <v>2</v>
      </c>
    </row>
    <row r="3" spans="2:18" s="2" customFormat="1" ht="35.25" customHeight="1" x14ac:dyDescent="0.2">
      <c r="B3" s="15" t="s">
        <v>316</v>
      </c>
      <c r="C3" s="18"/>
      <c r="D3" s="18"/>
      <c r="E3" s="4"/>
      <c r="F3" s="4"/>
      <c r="G3" s="4"/>
      <c r="H3" s="4"/>
      <c r="I3" s="4"/>
      <c r="J3" s="4"/>
      <c r="K3" s="4"/>
      <c r="Q3" s="2" t="s">
        <v>271</v>
      </c>
      <c r="R3" s="2" t="str">
        <f>IF(MAX(O:O)=R2,"",MAX(O:O))</f>
        <v/>
      </c>
    </row>
    <row r="4" spans="2:18" s="2" customFormat="1" ht="35.25" customHeight="1" x14ac:dyDescent="0.2">
      <c r="B4" s="122" t="s">
        <v>315</v>
      </c>
      <c r="C4" s="120"/>
      <c r="D4" s="120"/>
      <c r="E4" s="4"/>
      <c r="F4" s="4"/>
      <c r="G4" s="4"/>
      <c r="H4" s="4"/>
      <c r="I4" s="4"/>
      <c r="J4" s="4"/>
      <c r="K4" s="4"/>
    </row>
    <row r="5" spans="2:18" s="74" customFormat="1" ht="30.75" x14ac:dyDescent="0.15">
      <c r="B5" s="461" t="s">
        <v>255</v>
      </c>
      <c r="C5" s="461"/>
      <c r="D5" s="461"/>
      <c r="E5" s="461"/>
      <c r="F5" s="461"/>
      <c r="G5" s="461"/>
      <c r="H5" s="461"/>
      <c r="I5" s="461"/>
      <c r="J5" s="461"/>
      <c r="K5" s="461"/>
    </row>
    <row r="6" spans="2:18" s="75" customFormat="1" ht="32.25" customHeight="1" x14ac:dyDescent="0.15">
      <c r="B6" s="77" t="s">
        <v>0</v>
      </c>
      <c r="C6" s="462" t="s">
        <v>159</v>
      </c>
      <c r="D6" s="462"/>
      <c r="E6" s="462"/>
      <c r="F6" s="462"/>
      <c r="G6" s="77" t="s">
        <v>158</v>
      </c>
      <c r="H6" s="456" t="s">
        <v>161</v>
      </c>
      <c r="I6" s="462"/>
      <c r="J6" s="456" t="s">
        <v>164</v>
      </c>
      <c r="K6" s="462"/>
      <c r="L6" s="77" t="s">
        <v>235</v>
      </c>
      <c r="O6" s="104" t="s">
        <v>306</v>
      </c>
    </row>
    <row r="7" spans="2:18" s="74" customFormat="1" ht="21" customHeight="1" x14ac:dyDescent="0.15">
      <c r="B7" s="444" t="s">
        <v>166</v>
      </c>
      <c r="C7" s="445"/>
      <c r="D7" s="445"/>
      <c r="E7" s="445"/>
      <c r="F7" s="445"/>
      <c r="G7" s="445"/>
      <c r="H7" s="445"/>
      <c r="I7" s="445"/>
      <c r="J7" s="445"/>
      <c r="K7" s="445"/>
      <c r="L7" s="446"/>
    </row>
    <row r="8" spans="2:18" s="74" customFormat="1" ht="21" customHeight="1" x14ac:dyDescent="0.15">
      <c r="B8" s="442" t="s">
        <v>160</v>
      </c>
      <c r="C8" s="474" t="s">
        <v>246</v>
      </c>
      <c r="D8" s="475"/>
      <c r="E8" s="475"/>
      <c r="F8" s="476"/>
      <c r="G8" s="88" t="s">
        <v>460</v>
      </c>
      <c r="H8" s="480" t="s">
        <v>170</v>
      </c>
      <c r="I8" s="481"/>
      <c r="J8" s="482" t="s">
        <v>163</v>
      </c>
      <c r="K8" s="483"/>
      <c r="L8" s="87" t="s">
        <v>237</v>
      </c>
    </row>
    <row r="9" spans="2:18" s="74" customFormat="1" ht="30" customHeight="1" x14ac:dyDescent="0.15">
      <c r="B9" s="443"/>
      <c r="C9" s="477"/>
      <c r="D9" s="478"/>
      <c r="E9" s="478"/>
      <c r="F9" s="479"/>
      <c r="G9" s="422" t="s">
        <v>461</v>
      </c>
      <c r="H9" s="451"/>
      <c r="I9" s="452"/>
      <c r="J9" s="451"/>
      <c r="K9" s="452"/>
      <c r="L9" s="457" t="str">
        <f>IF(J9="","",ROUNDDOWN(((J9-H9)/H9*100),1))</f>
        <v/>
      </c>
      <c r="O9" s="118" t="str">
        <f>IF(J9="","",1)</f>
        <v/>
      </c>
    </row>
    <row r="10" spans="2:18" s="74" customFormat="1" ht="54.95" customHeight="1" x14ac:dyDescent="0.15">
      <c r="B10" s="423"/>
      <c r="C10" s="484" t="s">
        <v>167</v>
      </c>
      <c r="D10" s="484"/>
      <c r="E10" s="456"/>
      <c r="F10" s="456"/>
      <c r="G10" s="423"/>
      <c r="H10" s="453"/>
      <c r="I10" s="454"/>
      <c r="J10" s="453"/>
      <c r="K10" s="454"/>
      <c r="L10" s="458"/>
    </row>
    <row r="11" spans="2:18" s="74" customFormat="1" ht="21" customHeight="1" x14ac:dyDescent="0.15">
      <c r="B11" s="442" t="s">
        <v>165</v>
      </c>
      <c r="C11" s="463" t="s">
        <v>242</v>
      </c>
      <c r="D11" s="464"/>
      <c r="E11" s="464"/>
      <c r="F11" s="465"/>
      <c r="G11" s="79" t="s">
        <v>460</v>
      </c>
      <c r="H11" s="469" t="s">
        <v>170</v>
      </c>
      <c r="I11" s="470"/>
      <c r="J11" s="471" t="s">
        <v>163</v>
      </c>
      <c r="K11" s="472"/>
      <c r="L11" s="80" t="s">
        <v>237</v>
      </c>
    </row>
    <row r="12" spans="2:18" s="74" customFormat="1" ht="30" customHeight="1" x14ac:dyDescent="0.15">
      <c r="B12" s="443"/>
      <c r="C12" s="466"/>
      <c r="D12" s="467"/>
      <c r="E12" s="467"/>
      <c r="F12" s="468"/>
      <c r="G12" s="422" t="s">
        <v>462</v>
      </c>
      <c r="H12" s="451">
        <v>3.2</v>
      </c>
      <c r="I12" s="452"/>
      <c r="J12" s="451">
        <v>1.2</v>
      </c>
      <c r="K12" s="452"/>
      <c r="L12" s="457">
        <f>IF(J12="","",ROUNDDOWN(((J12-H12)/H12*100),1))</f>
        <v>-62.5</v>
      </c>
      <c r="O12" s="118">
        <f>IF(J12="","",2)</f>
        <v>2</v>
      </c>
    </row>
    <row r="13" spans="2:18" s="74" customFormat="1" ht="54.95" customHeight="1" x14ac:dyDescent="0.15">
      <c r="B13" s="423"/>
      <c r="C13" s="473" t="s">
        <v>169</v>
      </c>
      <c r="D13" s="473"/>
      <c r="E13" s="456" t="s">
        <v>265</v>
      </c>
      <c r="F13" s="456"/>
      <c r="G13" s="423"/>
      <c r="H13" s="453"/>
      <c r="I13" s="454"/>
      <c r="J13" s="453"/>
      <c r="K13" s="454"/>
      <c r="L13" s="458"/>
    </row>
    <row r="14" spans="2:18" s="74" customFormat="1" ht="21" x14ac:dyDescent="0.15">
      <c r="B14" s="442" t="s">
        <v>244</v>
      </c>
      <c r="C14" s="450" t="s">
        <v>243</v>
      </c>
      <c r="D14" s="450"/>
      <c r="E14" s="450"/>
      <c r="F14" s="450"/>
      <c r="G14" s="174" t="s">
        <v>463</v>
      </c>
      <c r="H14" s="418" t="s">
        <v>170</v>
      </c>
      <c r="I14" s="419"/>
      <c r="J14" s="420" t="s">
        <v>163</v>
      </c>
      <c r="K14" s="421"/>
      <c r="L14" s="82" t="s">
        <v>237</v>
      </c>
    </row>
    <row r="15" spans="2:18" s="74" customFormat="1" ht="30" customHeight="1" x14ac:dyDescent="0.15">
      <c r="B15" s="443"/>
      <c r="C15" s="450"/>
      <c r="D15" s="450"/>
      <c r="E15" s="450"/>
      <c r="F15" s="450"/>
      <c r="G15" s="443" t="s">
        <v>239</v>
      </c>
      <c r="H15" s="451"/>
      <c r="I15" s="452"/>
      <c r="J15" s="451"/>
      <c r="K15" s="452"/>
      <c r="L15" s="457" t="str">
        <f>IF(J15="","",ROUNDDOWN(((J15-H15)/H15*100),1))</f>
        <v/>
      </c>
      <c r="O15" s="118" t="str">
        <f>IF(J15="","",3)</f>
        <v/>
      </c>
    </row>
    <row r="16" spans="2:18" s="74" customFormat="1" ht="54.95" customHeight="1" x14ac:dyDescent="0.15">
      <c r="B16" s="423"/>
      <c r="C16" s="455" t="s">
        <v>171</v>
      </c>
      <c r="D16" s="455"/>
      <c r="E16" s="456"/>
      <c r="F16" s="456"/>
      <c r="G16" s="423"/>
      <c r="H16" s="453"/>
      <c r="I16" s="454"/>
      <c r="J16" s="453"/>
      <c r="K16" s="454"/>
      <c r="L16" s="458"/>
    </row>
    <row r="17" spans="2:15" s="2" customFormat="1" ht="21" x14ac:dyDescent="0.15">
      <c r="B17" s="39" t="s">
        <v>245</v>
      </c>
      <c r="C17" s="70"/>
      <c r="D17" s="70"/>
      <c r="E17" s="70"/>
      <c r="F17" s="70"/>
      <c r="G17" s="66"/>
      <c r="H17" s="29"/>
      <c r="I17" s="66"/>
      <c r="J17" s="29"/>
      <c r="K17" s="66"/>
    </row>
    <row r="18" spans="2:15" s="2" customFormat="1" ht="25.5" customHeight="1" x14ac:dyDescent="0.15">
      <c r="B18" s="18"/>
      <c r="C18" s="31"/>
      <c r="D18" s="31"/>
      <c r="E18" s="31"/>
      <c r="F18" s="31"/>
      <c r="G18" s="18"/>
      <c r="H18" s="29"/>
      <c r="I18" s="18"/>
      <c r="J18" s="29"/>
      <c r="K18" s="18"/>
    </row>
    <row r="19" spans="2:15" s="74" customFormat="1" ht="30.75" x14ac:dyDescent="0.15">
      <c r="B19" s="461" t="s">
        <v>240</v>
      </c>
      <c r="C19" s="461"/>
      <c r="D19" s="461"/>
      <c r="E19" s="461"/>
      <c r="F19" s="461"/>
      <c r="G19" s="461"/>
      <c r="H19" s="461"/>
      <c r="I19" s="461"/>
      <c r="J19" s="461"/>
      <c r="K19" s="461"/>
    </row>
    <row r="20" spans="2:15" s="75" customFormat="1" ht="32.25" customHeight="1" x14ac:dyDescent="0.15">
      <c r="B20" s="76" t="s">
        <v>0</v>
      </c>
      <c r="C20" s="462" t="s">
        <v>159</v>
      </c>
      <c r="D20" s="462"/>
      <c r="E20" s="462"/>
      <c r="F20" s="462"/>
      <c r="G20" s="76" t="s">
        <v>158</v>
      </c>
      <c r="H20" s="456" t="s">
        <v>161</v>
      </c>
      <c r="I20" s="462"/>
      <c r="J20" s="456" t="s">
        <v>164</v>
      </c>
      <c r="K20" s="462"/>
      <c r="L20" s="76" t="s">
        <v>235</v>
      </c>
    </row>
    <row r="21" spans="2:15" s="74" customFormat="1" ht="21" x14ac:dyDescent="0.15">
      <c r="B21" s="442" t="s">
        <v>160</v>
      </c>
      <c r="C21" s="563" t="s">
        <v>317</v>
      </c>
      <c r="D21" s="563"/>
      <c r="E21" s="563"/>
      <c r="F21" s="563"/>
      <c r="G21" s="175" t="s">
        <v>463</v>
      </c>
      <c r="H21" s="564" t="s">
        <v>170</v>
      </c>
      <c r="I21" s="565"/>
      <c r="J21" s="566" t="s">
        <v>163</v>
      </c>
      <c r="K21" s="567"/>
      <c r="L21" s="78" t="s">
        <v>237</v>
      </c>
    </row>
    <row r="22" spans="2:15" s="74" customFormat="1" ht="30" customHeight="1" x14ac:dyDescent="0.15">
      <c r="B22" s="443"/>
      <c r="C22" s="563"/>
      <c r="D22" s="563"/>
      <c r="E22" s="563"/>
      <c r="F22" s="563"/>
      <c r="G22" s="443" t="s">
        <v>15</v>
      </c>
      <c r="H22" s="568" t="str">
        <f>IF('要望書様式Ｐ1~2'!$E$31=2,'要望書様式Ｐ1~2'!$E$48,"")</f>
        <v/>
      </c>
      <c r="I22" s="569"/>
      <c r="J22" s="568" t="str">
        <f>IF('要望書様式Ｐ1~2'!$E$31=2,'要望書様式Ｐ1~2'!$E$49,"")</f>
        <v/>
      </c>
      <c r="K22" s="569"/>
      <c r="L22" s="457" t="str">
        <f>IF(J22="","",ROUNDDOWN(((J22-H22)/H22*100),1))</f>
        <v/>
      </c>
      <c r="O22" s="118" t="str">
        <f>IF(J22="","",4)</f>
        <v/>
      </c>
    </row>
    <row r="23" spans="2:15" s="74" customFormat="1" ht="54.95" customHeight="1" x14ac:dyDescent="0.15">
      <c r="B23" s="443"/>
      <c r="C23" s="572" t="s">
        <v>2</v>
      </c>
      <c r="D23" s="572"/>
      <c r="E23" s="456"/>
      <c r="F23" s="456"/>
      <c r="G23" s="423"/>
      <c r="H23" s="570"/>
      <c r="I23" s="571"/>
      <c r="J23" s="570"/>
      <c r="K23" s="571"/>
      <c r="L23" s="458"/>
    </row>
    <row r="24" spans="2:15" s="74" customFormat="1" ht="21" x14ac:dyDescent="0.15">
      <c r="B24" s="443"/>
      <c r="C24" s="563" t="s">
        <v>318</v>
      </c>
      <c r="D24" s="563"/>
      <c r="E24" s="563"/>
      <c r="F24" s="563"/>
      <c r="G24" s="175" t="s">
        <v>463</v>
      </c>
      <c r="H24" s="564" t="s">
        <v>170</v>
      </c>
      <c r="I24" s="565"/>
      <c r="J24" s="566" t="s">
        <v>163</v>
      </c>
      <c r="K24" s="567"/>
      <c r="L24" s="78" t="s">
        <v>237</v>
      </c>
    </row>
    <row r="25" spans="2:15" s="74" customFormat="1" ht="30" customHeight="1" x14ac:dyDescent="0.15">
      <c r="B25" s="443"/>
      <c r="C25" s="563"/>
      <c r="D25" s="563"/>
      <c r="E25" s="563"/>
      <c r="F25" s="563"/>
      <c r="G25" s="443" t="s">
        <v>238</v>
      </c>
      <c r="H25" s="451"/>
      <c r="I25" s="452"/>
      <c r="J25" s="451"/>
      <c r="K25" s="452"/>
      <c r="L25" s="457" t="str">
        <f>IF(J25="","",ROUNDDOWN(((J25-H25)/H25*100),1))</f>
        <v/>
      </c>
      <c r="O25" s="118" t="str">
        <f>IF(J25="","",5)</f>
        <v/>
      </c>
    </row>
    <row r="26" spans="2:15" s="74" customFormat="1" ht="54.95" customHeight="1" x14ac:dyDescent="0.15">
      <c r="B26" s="423"/>
      <c r="C26" s="572" t="s">
        <v>2</v>
      </c>
      <c r="D26" s="572"/>
      <c r="E26" s="456"/>
      <c r="F26" s="456"/>
      <c r="G26" s="423"/>
      <c r="H26" s="453"/>
      <c r="I26" s="454"/>
      <c r="J26" s="453"/>
      <c r="K26" s="454"/>
      <c r="L26" s="458"/>
    </row>
    <row r="27" spans="2:15" s="74" customFormat="1" ht="21" customHeight="1" x14ac:dyDescent="0.15">
      <c r="B27" s="573" t="s">
        <v>165</v>
      </c>
      <c r="C27" s="445" t="s">
        <v>241</v>
      </c>
      <c r="D27" s="445"/>
      <c r="E27" s="445"/>
      <c r="F27" s="445"/>
      <c r="G27" s="445"/>
      <c r="H27" s="445"/>
      <c r="I27" s="445"/>
      <c r="J27" s="445"/>
      <c r="K27" s="445"/>
      <c r="L27" s="446"/>
    </row>
    <row r="28" spans="2:15" s="74" customFormat="1" ht="21" customHeight="1" x14ac:dyDescent="0.15">
      <c r="B28" s="443"/>
      <c r="C28" s="463" t="s">
        <v>172</v>
      </c>
      <c r="D28" s="464"/>
      <c r="E28" s="464"/>
      <c r="F28" s="465"/>
      <c r="G28" s="79" t="s">
        <v>460</v>
      </c>
      <c r="H28" s="469" t="s">
        <v>170</v>
      </c>
      <c r="I28" s="470"/>
      <c r="J28" s="471" t="s">
        <v>163</v>
      </c>
      <c r="K28" s="472"/>
      <c r="L28" s="80" t="s">
        <v>236</v>
      </c>
    </row>
    <row r="29" spans="2:15" s="74" customFormat="1" ht="30" customHeight="1" x14ac:dyDescent="0.15">
      <c r="B29" s="443"/>
      <c r="C29" s="466"/>
      <c r="D29" s="467"/>
      <c r="E29" s="467"/>
      <c r="F29" s="468"/>
      <c r="G29" s="422" t="s">
        <v>462</v>
      </c>
      <c r="H29" s="451"/>
      <c r="I29" s="452"/>
      <c r="J29" s="451"/>
      <c r="K29" s="452"/>
      <c r="L29" s="457" t="str">
        <f>IF(J29="","",ROUNDDOWN(((J29-H29)/H29*100),1))</f>
        <v/>
      </c>
      <c r="O29" s="118" t="str">
        <f>IF(J29="","",6)</f>
        <v/>
      </c>
    </row>
    <row r="30" spans="2:15" s="74" customFormat="1" ht="54.95" customHeight="1" x14ac:dyDescent="0.15">
      <c r="B30" s="443"/>
      <c r="C30" s="473" t="s">
        <v>169</v>
      </c>
      <c r="D30" s="473"/>
      <c r="E30" s="456"/>
      <c r="F30" s="456"/>
      <c r="G30" s="423"/>
      <c r="H30" s="453"/>
      <c r="I30" s="454"/>
      <c r="J30" s="453"/>
      <c r="K30" s="454"/>
      <c r="L30" s="458"/>
    </row>
    <row r="31" spans="2:15" s="74" customFormat="1" ht="21" customHeight="1" x14ac:dyDescent="0.15">
      <c r="B31" s="443"/>
      <c r="C31" s="463" t="s">
        <v>173</v>
      </c>
      <c r="D31" s="464"/>
      <c r="E31" s="464"/>
      <c r="F31" s="465"/>
      <c r="G31" s="176" t="s">
        <v>463</v>
      </c>
      <c r="H31" s="469" t="s">
        <v>170</v>
      </c>
      <c r="I31" s="470"/>
      <c r="J31" s="471" t="s">
        <v>163</v>
      </c>
      <c r="K31" s="472"/>
      <c r="L31" s="172" t="s">
        <v>236</v>
      </c>
    </row>
    <row r="32" spans="2:15" s="74" customFormat="1" ht="30" customHeight="1" x14ac:dyDescent="0.15">
      <c r="B32" s="443"/>
      <c r="C32" s="466"/>
      <c r="D32" s="467"/>
      <c r="E32" s="467"/>
      <c r="F32" s="468"/>
      <c r="G32" s="443" t="s">
        <v>239</v>
      </c>
      <c r="H32" s="451"/>
      <c r="I32" s="452"/>
      <c r="J32" s="451"/>
      <c r="K32" s="452"/>
      <c r="L32" s="457" t="str">
        <f>IF(J32="","",ROUNDDOWN(((J32-H32)/H32*100),1))</f>
        <v/>
      </c>
      <c r="O32" s="118" t="str">
        <f>IF(J32="","",7)</f>
        <v/>
      </c>
    </row>
    <row r="33" spans="2:15" s="74" customFormat="1" ht="54.95" customHeight="1" x14ac:dyDescent="0.15">
      <c r="B33" s="423"/>
      <c r="C33" s="473" t="s">
        <v>174</v>
      </c>
      <c r="D33" s="473"/>
      <c r="E33" s="456"/>
      <c r="F33" s="456"/>
      <c r="G33" s="423"/>
      <c r="H33" s="453"/>
      <c r="I33" s="454"/>
      <c r="J33" s="453"/>
      <c r="K33" s="454"/>
      <c r="L33" s="458"/>
    </row>
    <row r="34" spans="2:15" s="83" customFormat="1" ht="21" x14ac:dyDescent="0.15">
      <c r="B34" s="39" t="s">
        <v>309</v>
      </c>
      <c r="C34" s="84"/>
      <c r="D34" s="84"/>
      <c r="E34" s="84"/>
      <c r="F34" s="84"/>
      <c r="G34" s="85"/>
      <c r="H34" s="86"/>
      <c r="I34" s="85"/>
      <c r="J34" s="86"/>
      <c r="K34" s="85"/>
    </row>
    <row r="35" spans="2:15" s="83" customFormat="1" ht="21" x14ac:dyDescent="0.15">
      <c r="B35" s="39" t="s">
        <v>310</v>
      </c>
      <c r="C35" s="84"/>
      <c r="D35" s="84"/>
      <c r="E35" s="84"/>
      <c r="F35" s="84"/>
      <c r="G35" s="85"/>
      <c r="H35" s="86"/>
      <c r="I35" s="85"/>
      <c r="J35" s="86"/>
      <c r="K35" s="85"/>
    </row>
    <row r="36" spans="2:15" s="2" customFormat="1" ht="25.5" customHeight="1" x14ac:dyDescent="0.2">
      <c r="B36" s="18"/>
      <c r="C36" s="18"/>
      <c r="D36" s="18"/>
      <c r="E36" s="4"/>
      <c r="F36" s="4"/>
      <c r="G36" s="4"/>
      <c r="H36" s="4"/>
      <c r="I36" s="4"/>
      <c r="J36" s="4"/>
      <c r="K36" s="4"/>
    </row>
    <row r="37" spans="2:15" s="2" customFormat="1" ht="30.75" x14ac:dyDescent="0.15">
      <c r="B37" s="447" t="s">
        <v>175</v>
      </c>
      <c r="C37" s="447"/>
      <c r="D37" s="447"/>
      <c r="E37" s="447"/>
      <c r="F37" s="447"/>
      <c r="G37" s="447"/>
      <c r="H37" s="447"/>
      <c r="I37" s="447"/>
      <c r="J37" s="447"/>
      <c r="K37" s="447"/>
    </row>
    <row r="38" spans="2:15" s="30" customFormat="1" ht="32.25" customHeight="1" x14ac:dyDescent="0.15">
      <c r="B38" s="19" t="s">
        <v>0</v>
      </c>
      <c r="C38" s="448" t="s">
        <v>159</v>
      </c>
      <c r="D38" s="448"/>
      <c r="E38" s="448"/>
      <c r="F38" s="448"/>
      <c r="G38" s="19" t="s">
        <v>158</v>
      </c>
      <c r="H38" s="449" t="s">
        <v>161</v>
      </c>
      <c r="I38" s="448"/>
      <c r="J38" s="449" t="s">
        <v>164</v>
      </c>
      <c r="K38" s="448"/>
      <c r="L38" s="44" t="s">
        <v>235</v>
      </c>
    </row>
    <row r="39" spans="2:15" s="2" customFormat="1" ht="21" customHeight="1" x14ac:dyDescent="0.15">
      <c r="B39" s="429" t="s">
        <v>160</v>
      </c>
      <c r="C39" s="532" t="s">
        <v>426</v>
      </c>
      <c r="D39" s="533"/>
      <c r="E39" s="533"/>
      <c r="F39" s="534"/>
      <c r="G39" s="177" t="s">
        <v>463</v>
      </c>
      <c r="H39" s="555" t="s">
        <v>170</v>
      </c>
      <c r="I39" s="556"/>
      <c r="J39" s="557" t="s">
        <v>163</v>
      </c>
      <c r="K39" s="558"/>
      <c r="L39" s="46" t="s">
        <v>236</v>
      </c>
    </row>
    <row r="40" spans="2:15" s="2" customFormat="1" ht="30" customHeight="1" x14ac:dyDescent="0.15">
      <c r="B40" s="430"/>
      <c r="C40" s="535"/>
      <c r="D40" s="536"/>
      <c r="E40" s="536"/>
      <c r="F40" s="537"/>
      <c r="G40" s="430" t="s">
        <v>15</v>
      </c>
      <c r="H40" s="559" t="str">
        <f>IF('要望書様式Ｐ1~2'!$E$31=3,'要望書様式Ｐ1~2'!$E$48,"")</f>
        <v/>
      </c>
      <c r="I40" s="560"/>
      <c r="J40" s="559" t="str">
        <f>IF('要望書様式Ｐ1~2'!$E$31=3,'要望書様式Ｐ1~2'!$E$49,"")</f>
        <v/>
      </c>
      <c r="K40" s="560"/>
      <c r="L40" s="459" t="str">
        <f>IF(J40="","",ROUNDDOWN(((J40-H40)/H40*100),1))</f>
        <v/>
      </c>
      <c r="O40" s="119" t="str">
        <f>IF(J40="","",8)</f>
        <v/>
      </c>
    </row>
    <row r="41" spans="2:15" s="2" customFormat="1" ht="72" customHeight="1" x14ac:dyDescent="0.15">
      <c r="B41" s="431"/>
      <c r="C41" s="538"/>
      <c r="D41" s="539"/>
      <c r="E41" s="539"/>
      <c r="F41" s="540"/>
      <c r="G41" s="431"/>
      <c r="H41" s="561"/>
      <c r="I41" s="562"/>
      <c r="J41" s="561"/>
      <c r="K41" s="562"/>
      <c r="L41" s="460"/>
    </row>
    <row r="42" spans="2:15" s="2" customFormat="1" ht="50.1" customHeight="1" x14ac:dyDescent="0.2">
      <c r="B42" s="66"/>
      <c r="C42" s="66"/>
      <c r="D42" s="66"/>
      <c r="E42" s="4"/>
      <c r="F42" s="4"/>
      <c r="G42" s="4"/>
      <c r="H42" s="4"/>
      <c r="I42" s="4"/>
      <c r="J42" s="4"/>
      <c r="K42" s="4"/>
      <c r="L42" s="27" t="s">
        <v>354</v>
      </c>
    </row>
    <row r="43" spans="2:15" s="2" customFormat="1" ht="30.75" x14ac:dyDescent="0.15">
      <c r="B43" s="447" t="s">
        <v>176</v>
      </c>
      <c r="C43" s="447"/>
      <c r="D43" s="447"/>
      <c r="E43" s="447"/>
      <c r="F43" s="447"/>
      <c r="G43" s="447"/>
      <c r="H43" s="447"/>
      <c r="I43" s="447"/>
      <c r="J43" s="447"/>
      <c r="K43" s="447"/>
    </row>
    <row r="44" spans="2:15" s="30" customFormat="1" ht="32.25" customHeight="1" x14ac:dyDescent="0.15">
      <c r="B44" s="98" t="s">
        <v>0</v>
      </c>
      <c r="C44" s="448" t="s">
        <v>159</v>
      </c>
      <c r="D44" s="448"/>
      <c r="E44" s="448"/>
      <c r="F44" s="448"/>
      <c r="G44" s="98" t="s">
        <v>158</v>
      </c>
      <c r="H44" s="449" t="s">
        <v>161</v>
      </c>
      <c r="I44" s="448"/>
      <c r="J44" s="449" t="s">
        <v>164</v>
      </c>
      <c r="K44" s="448"/>
      <c r="L44" s="98" t="s">
        <v>235</v>
      </c>
    </row>
    <row r="45" spans="2:15" s="2" customFormat="1" ht="21" customHeight="1" x14ac:dyDescent="0.15">
      <c r="B45" s="526" t="s">
        <v>160</v>
      </c>
      <c r="C45" s="485" t="s">
        <v>177</v>
      </c>
      <c r="D45" s="485"/>
      <c r="E45" s="485"/>
      <c r="F45" s="485"/>
      <c r="G45" s="485"/>
      <c r="H45" s="485"/>
      <c r="I45" s="485"/>
      <c r="J45" s="485"/>
      <c r="K45" s="485"/>
      <c r="L45" s="486"/>
    </row>
    <row r="46" spans="2:15" s="2" customFormat="1" ht="21" customHeight="1" x14ac:dyDescent="0.15">
      <c r="B46" s="430"/>
      <c r="C46" s="517" t="s">
        <v>319</v>
      </c>
      <c r="D46" s="518"/>
      <c r="E46" s="518"/>
      <c r="F46" s="519"/>
      <c r="G46" s="178" t="s">
        <v>463</v>
      </c>
      <c r="H46" s="528" t="s">
        <v>170</v>
      </c>
      <c r="I46" s="529"/>
      <c r="J46" s="530" t="s">
        <v>163</v>
      </c>
      <c r="K46" s="531"/>
      <c r="L46" s="101" t="s">
        <v>236</v>
      </c>
    </row>
    <row r="47" spans="2:15" s="2" customFormat="1" ht="30" customHeight="1" x14ac:dyDescent="0.15">
      <c r="B47" s="430"/>
      <c r="C47" s="520"/>
      <c r="D47" s="521"/>
      <c r="E47" s="521"/>
      <c r="F47" s="522"/>
      <c r="G47" s="430" t="s">
        <v>162</v>
      </c>
      <c r="H47" s="487"/>
      <c r="I47" s="488"/>
      <c r="J47" s="487"/>
      <c r="K47" s="488"/>
      <c r="L47" s="459" t="str">
        <f>IF(J47="","",ROUNDDOWN(((J47-H47)/H47*100),1))</f>
        <v/>
      </c>
      <c r="O47" s="119" t="str">
        <f>IF(J47="","",9)</f>
        <v/>
      </c>
    </row>
    <row r="48" spans="2:15" s="2" customFormat="1" ht="44.25" customHeight="1" x14ac:dyDescent="0.15">
      <c r="B48" s="430"/>
      <c r="C48" s="523"/>
      <c r="D48" s="524"/>
      <c r="E48" s="524"/>
      <c r="F48" s="525"/>
      <c r="G48" s="431"/>
      <c r="H48" s="489"/>
      <c r="I48" s="490"/>
      <c r="J48" s="489"/>
      <c r="K48" s="490"/>
      <c r="L48" s="460"/>
    </row>
    <row r="49" spans="2:15" s="2" customFormat="1" ht="21" customHeight="1" x14ac:dyDescent="0.15">
      <c r="B49" s="526" t="s">
        <v>165</v>
      </c>
      <c r="C49" s="485" t="s">
        <v>178</v>
      </c>
      <c r="D49" s="485"/>
      <c r="E49" s="485"/>
      <c r="F49" s="485"/>
      <c r="G49" s="485"/>
      <c r="H49" s="485"/>
      <c r="I49" s="485"/>
      <c r="J49" s="485"/>
      <c r="K49" s="485"/>
      <c r="L49" s="486"/>
    </row>
    <row r="50" spans="2:15" s="2" customFormat="1" ht="21" customHeight="1" x14ac:dyDescent="0.15">
      <c r="B50" s="527"/>
      <c r="C50" s="541" t="s">
        <v>320</v>
      </c>
      <c r="D50" s="542"/>
      <c r="E50" s="542"/>
      <c r="F50" s="543"/>
      <c r="G50" s="179" t="s">
        <v>463</v>
      </c>
      <c r="H50" s="513" t="s">
        <v>170</v>
      </c>
      <c r="I50" s="514"/>
      <c r="J50" s="515" t="s">
        <v>163</v>
      </c>
      <c r="K50" s="516"/>
      <c r="L50" s="100" t="s">
        <v>236</v>
      </c>
    </row>
    <row r="51" spans="2:15" s="2" customFormat="1" ht="30" customHeight="1" x14ac:dyDescent="0.15">
      <c r="B51" s="527"/>
      <c r="C51" s="544"/>
      <c r="D51" s="545"/>
      <c r="E51" s="545"/>
      <c r="F51" s="546"/>
      <c r="G51" s="550" t="s">
        <v>366</v>
      </c>
      <c r="H51" s="487"/>
      <c r="I51" s="488"/>
      <c r="J51" s="487"/>
      <c r="K51" s="488"/>
      <c r="L51" s="459" t="str">
        <f>IF(J51="","",ROUNDDOWN(((J51-H51)/H51*100),1))</f>
        <v/>
      </c>
      <c r="O51" s="119" t="str">
        <f>IF(J51="","",10)</f>
        <v/>
      </c>
    </row>
    <row r="52" spans="2:15" s="2" customFormat="1" ht="126" customHeight="1" x14ac:dyDescent="0.15">
      <c r="B52" s="527"/>
      <c r="C52" s="547"/>
      <c r="D52" s="548"/>
      <c r="E52" s="548"/>
      <c r="F52" s="549"/>
      <c r="G52" s="551"/>
      <c r="H52" s="489"/>
      <c r="I52" s="490"/>
      <c r="J52" s="489"/>
      <c r="K52" s="490"/>
      <c r="L52" s="460"/>
    </row>
    <row r="53" spans="2:15" s="2" customFormat="1" ht="21" customHeight="1" x14ac:dyDescent="0.15">
      <c r="B53" s="430"/>
      <c r="C53" s="541" t="s">
        <v>321</v>
      </c>
      <c r="D53" s="542"/>
      <c r="E53" s="542"/>
      <c r="F53" s="543"/>
      <c r="G53" s="179" t="s">
        <v>463</v>
      </c>
      <c r="H53" s="513" t="s">
        <v>170</v>
      </c>
      <c r="I53" s="514"/>
      <c r="J53" s="515" t="s">
        <v>163</v>
      </c>
      <c r="K53" s="516"/>
      <c r="L53" s="173" t="s">
        <v>236</v>
      </c>
    </row>
    <row r="54" spans="2:15" s="2" customFormat="1" ht="30" customHeight="1" x14ac:dyDescent="0.15">
      <c r="B54" s="430"/>
      <c r="C54" s="544"/>
      <c r="D54" s="545"/>
      <c r="E54" s="545"/>
      <c r="F54" s="546"/>
      <c r="G54" s="430" t="s">
        <v>15</v>
      </c>
      <c r="H54" s="487"/>
      <c r="I54" s="488"/>
      <c r="J54" s="487"/>
      <c r="K54" s="488"/>
      <c r="L54" s="459" t="str">
        <f>IF(J54="","",ROUNDDOWN(((J54-H54)/H54*100),1))</f>
        <v/>
      </c>
      <c r="O54" s="119" t="str">
        <f>IF(J54="","",11)</f>
        <v/>
      </c>
    </row>
    <row r="55" spans="2:15" s="2" customFormat="1" ht="44.25" customHeight="1" x14ac:dyDescent="0.15">
      <c r="B55" s="431"/>
      <c r="C55" s="547"/>
      <c r="D55" s="548"/>
      <c r="E55" s="548"/>
      <c r="F55" s="549"/>
      <c r="G55" s="431"/>
      <c r="H55" s="489"/>
      <c r="I55" s="490"/>
      <c r="J55" s="489"/>
      <c r="K55" s="490"/>
      <c r="L55" s="460"/>
    </row>
    <row r="56" spans="2:15" s="2" customFormat="1" ht="21" x14ac:dyDescent="0.15">
      <c r="B56" s="39" t="s">
        <v>179</v>
      </c>
      <c r="C56" s="31"/>
      <c r="D56" s="31"/>
      <c r="E56" s="31"/>
      <c r="F56" s="31"/>
      <c r="G56" s="18"/>
      <c r="H56" s="29"/>
      <c r="I56" s="18"/>
      <c r="J56" s="29"/>
      <c r="K56" s="18"/>
    </row>
    <row r="57" spans="2:15" s="146" customFormat="1" ht="61.5" customHeight="1" x14ac:dyDescent="0.15">
      <c r="B57" s="73" t="s">
        <v>372</v>
      </c>
      <c r="C57" s="147"/>
      <c r="D57" s="147"/>
      <c r="E57" s="147"/>
      <c r="F57" s="147"/>
      <c r="G57" s="148"/>
      <c r="H57" s="149"/>
      <c r="I57" s="149"/>
      <c r="J57" s="149"/>
      <c r="K57" s="149"/>
    </row>
    <row r="58" spans="2:15" s="2" customFormat="1" ht="30.75" x14ac:dyDescent="0.15">
      <c r="B58" s="447" t="s">
        <v>189</v>
      </c>
      <c r="C58" s="447"/>
      <c r="D58" s="447"/>
      <c r="E58" s="447"/>
      <c r="F58" s="447"/>
      <c r="G58" s="447"/>
      <c r="H58" s="447"/>
      <c r="I58" s="447"/>
      <c r="J58" s="447"/>
      <c r="K58" s="447"/>
    </row>
    <row r="59" spans="2:15" s="30" customFormat="1" ht="32.25" customHeight="1" x14ac:dyDescent="0.15">
      <c r="B59" s="143" t="s">
        <v>0</v>
      </c>
      <c r="C59" s="448" t="s">
        <v>159</v>
      </c>
      <c r="D59" s="448"/>
      <c r="E59" s="448"/>
      <c r="F59" s="448"/>
      <c r="G59" s="143" t="s">
        <v>158</v>
      </c>
      <c r="H59" s="449" t="s">
        <v>161</v>
      </c>
      <c r="I59" s="448"/>
      <c r="J59" s="449" t="s">
        <v>164</v>
      </c>
      <c r="K59" s="448"/>
      <c r="L59" s="143" t="s">
        <v>235</v>
      </c>
    </row>
    <row r="60" spans="2:15" s="2" customFormat="1" ht="15" customHeight="1" x14ac:dyDescent="0.15">
      <c r="B60" s="429" t="s">
        <v>160</v>
      </c>
      <c r="C60" s="474" t="s">
        <v>422</v>
      </c>
      <c r="D60" s="475"/>
      <c r="E60" s="475"/>
      <c r="F60" s="476"/>
      <c r="G60" s="577" t="s">
        <v>463</v>
      </c>
      <c r="H60" s="480" t="s">
        <v>170</v>
      </c>
      <c r="I60" s="481"/>
      <c r="J60" s="555" t="s">
        <v>163</v>
      </c>
      <c r="K60" s="556"/>
      <c r="L60" s="558" t="s">
        <v>236</v>
      </c>
    </row>
    <row r="61" spans="2:15" s="2" customFormat="1" ht="15" customHeight="1" x14ac:dyDescent="0.15">
      <c r="B61" s="430"/>
      <c r="C61" s="575"/>
      <c r="D61" s="576"/>
      <c r="E61" s="478"/>
      <c r="F61" s="479"/>
      <c r="G61" s="578"/>
      <c r="H61" s="579"/>
      <c r="I61" s="580"/>
      <c r="J61" s="581"/>
      <c r="K61" s="582"/>
      <c r="L61" s="574"/>
    </row>
    <row r="62" spans="2:15" s="2" customFormat="1" ht="36" customHeight="1" x14ac:dyDescent="0.15">
      <c r="B62" s="430"/>
      <c r="C62" s="583" t="s">
        <v>367</v>
      </c>
      <c r="D62" s="584"/>
      <c r="E62" s="587" t="s">
        <v>368</v>
      </c>
      <c r="F62" s="587"/>
      <c r="G62" s="168" t="s">
        <v>15</v>
      </c>
      <c r="H62" s="588"/>
      <c r="I62" s="589"/>
      <c r="J62" s="588"/>
      <c r="K62" s="589"/>
      <c r="L62" s="144"/>
      <c r="O62" s="119" t="str">
        <f>IF(J62="","",12)</f>
        <v/>
      </c>
    </row>
    <row r="63" spans="2:15" s="2" customFormat="1" ht="36" customHeight="1" x14ac:dyDescent="0.15">
      <c r="B63" s="430"/>
      <c r="C63" s="583"/>
      <c r="D63" s="584"/>
      <c r="E63" s="590" t="s">
        <v>369</v>
      </c>
      <c r="F63" s="590"/>
      <c r="G63" s="169" t="s">
        <v>238</v>
      </c>
      <c r="H63" s="591"/>
      <c r="I63" s="592"/>
      <c r="J63" s="591"/>
      <c r="K63" s="592"/>
      <c r="L63" s="145"/>
    </row>
    <row r="64" spans="2:15" s="2" customFormat="1" ht="36" customHeight="1" x14ac:dyDescent="0.15">
      <c r="B64" s="431"/>
      <c r="C64" s="585"/>
      <c r="D64" s="586"/>
      <c r="E64" s="593" t="s">
        <v>370</v>
      </c>
      <c r="F64" s="593"/>
      <c r="G64" s="167" t="s">
        <v>238</v>
      </c>
      <c r="H64" s="489"/>
      <c r="I64" s="490"/>
      <c r="J64" s="489"/>
      <c r="K64" s="490"/>
      <c r="L64" s="95"/>
    </row>
    <row r="65" spans="2:15" s="2" customFormat="1" ht="33.75" customHeight="1" x14ac:dyDescent="0.15">
      <c r="B65" s="39" t="s">
        <v>371</v>
      </c>
      <c r="C65" s="70"/>
      <c r="D65" s="70"/>
      <c r="E65" s="70"/>
      <c r="F65" s="70"/>
      <c r="G65" s="141"/>
      <c r="H65" s="29"/>
      <c r="I65" s="141"/>
      <c r="J65" s="29"/>
      <c r="K65" s="141"/>
    </row>
    <row r="66" spans="2:15" s="2" customFormat="1" ht="44.25" customHeight="1" x14ac:dyDescent="0.15">
      <c r="B66" s="28"/>
      <c r="C66" s="31"/>
      <c r="D66" s="31"/>
      <c r="E66" s="31"/>
      <c r="F66" s="31"/>
      <c r="G66" s="18"/>
      <c r="H66" s="29"/>
      <c r="I66" s="18"/>
      <c r="J66" s="29"/>
      <c r="K66" s="18"/>
    </row>
    <row r="67" spans="2:15" s="2" customFormat="1" ht="30.75" x14ac:dyDescent="0.15">
      <c r="B67" s="447" t="s">
        <v>190</v>
      </c>
      <c r="C67" s="447"/>
      <c r="D67" s="447"/>
      <c r="E67" s="447"/>
      <c r="F67" s="447"/>
      <c r="G67" s="447"/>
      <c r="H67" s="447"/>
      <c r="I67" s="447"/>
      <c r="J67" s="447"/>
      <c r="K67" s="447"/>
    </row>
    <row r="68" spans="2:15" s="75" customFormat="1" ht="32.25" hidden="1" customHeight="1" x14ac:dyDescent="0.15">
      <c r="B68" s="99" t="s">
        <v>0</v>
      </c>
      <c r="C68" s="462" t="s">
        <v>159</v>
      </c>
      <c r="D68" s="462"/>
      <c r="E68" s="462"/>
      <c r="F68" s="462"/>
      <c r="G68" s="99" t="s">
        <v>158</v>
      </c>
      <c r="H68" s="456" t="s">
        <v>161</v>
      </c>
      <c r="I68" s="462"/>
      <c r="J68" s="456" t="s">
        <v>164</v>
      </c>
      <c r="K68" s="462"/>
      <c r="L68" s="98" t="s">
        <v>235</v>
      </c>
    </row>
    <row r="69" spans="2:15" s="74" customFormat="1" ht="21" hidden="1" customHeight="1" x14ac:dyDescent="0.15">
      <c r="B69" s="442" t="s">
        <v>160</v>
      </c>
      <c r="C69" s="552" t="s">
        <v>292</v>
      </c>
      <c r="D69" s="413"/>
      <c r="E69" s="413"/>
      <c r="F69" s="414"/>
      <c r="G69" s="81" t="s">
        <v>168</v>
      </c>
      <c r="H69" s="418" t="s">
        <v>170</v>
      </c>
      <c r="I69" s="419"/>
      <c r="J69" s="420" t="s">
        <v>163</v>
      </c>
      <c r="K69" s="421"/>
      <c r="L69" s="100" t="s">
        <v>236</v>
      </c>
    </row>
    <row r="70" spans="2:15" s="74" customFormat="1" ht="30" hidden="1" customHeight="1" x14ac:dyDescent="0.15">
      <c r="B70" s="443"/>
      <c r="C70" s="415"/>
      <c r="D70" s="416"/>
      <c r="E70" s="416"/>
      <c r="F70" s="417"/>
      <c r="G70" s="443" t="s">
        <v>15</v>
      </c>
      <c r="H70" s="451"/>
      <c r="I70" s="452"/>
      <c r="J70" s="451"/>
      <c r="K70" s="452"/>
      <c r="L70" s="459" t="str">
        <f>IF(J70="","",ROUNDDOWN(((J70-H70)/H70*100),1))</f>
        <v/>
      </c>
    </row>
    <row r="71" spans="2:15" s="74" customFormat="1" ht="39.950000000000003" hidden="1" customHeight="1" x14ac:dyDescent="0.15">
      <c r="B71" s="443"/>
      <c r="C71" s="553" t="s">
        <v>293</v>
      </c>
      <c r="D71" s="554"/>
      <c r="E71" s="427"/>
      <c r="F71" s="428"/>
      <c r="G71" s="443"/>
      <c r="H71" s="451"/>
      <c r="I71" s="452"/>
      <c r="J71" s="451"/>
      <c r="K71" s="452"/>
      <c r="L71" s="460"/>
    </row>
    <row r="72" spans="2:15" s="74" customFormat="1" ht="21" hidden="1" customHeight="1" x14ac:dyDescent="0.15">
      <c r="B72" s="443"/>
      <c r="C72" s="411" t="s">
        <v>299</v>
      </c>
      <c r="D72" s="412"/>
      <c r="E72" s="413"/>
      <c r="F72" s="414"/>
      <c r="G72" s="81" t="s">
        <v>168</v>
      </c>
      <c r="H72" s="418" t="s">
        <v>170</v>
      </c>
      <c r="I72" s="419"/>
      <c r="J72" s="420" t="s">
        <v>163</v>
      </c>
      <c r="K72" s="421"/>
      <c r="L72" s="97" t="s">
        <v>236</v>
      </c>
    </row>
    <row r="73" spans="2:15" s="74" customFormat="1" ht="87" hidden="1" customHeight="1" x14ac:dyDescent="0.15">
      <c r="B73" s="443"/>
      <c r="C73" s="415"/>
      <c r="D73" s="416"/>
      <c r="E73" s="416"/>
      <c r="F73" s="417"/>
      <c r="G73" s="422" t="s">
        <v>294</v>
      </c>
      <c r="H73" s="422"/>
      <c r="I73" s="422"/>
      <c r="J73" s="422"/>
      <c r="K73" s="422"/>
      <c r="L73" s="430"/>
    </row>
    <row r="74" spans="2:15" s="74" customFormat="1" ht="39.950000000000003" hidden="1" customHeight="1" x14ac:dyDescent="0.15">
      <c r="B74" s="423"/>
      <c r="C74" s="425" t="s">
        <v>298</v>
      </c>
      <c r="D74" s="426"/>
      <c r="E74" s="427"/>
      <c r="F74" s="428"/>
      <c r="G74" s="423"/>
      <c r="H74" s="424"/>
      <c r="I74" s="424"/>
      <c r="J74" s="424"/>
      <c r="K74" s="424"/>
      <c r="L74" s="431"/>
    </row>
    <row r="75" spans="2:15" s="114" customFormat="1" ht="21" hidden="1" customHeight="1" x14ac:dyDescent="0.15">
      <c r="B75" s="115" t="s">
        <v>295</v>
      </c>
      <c r="C75" s="116"/>
      <c r="D75" s="116"/>
      <c r="E75" s="116"/>
      <c r="F75" s="116"/>
      <c r="G75" s="115"/>
      <c r="H75" s="117"/>
      <c r="I75" s="117"/>
      <c r="J75" s="117"/>
      <c r="K75" s="117"/>
    </row>
    <row r="76" spans="2:15" s="114" customFormat="1" ht="21" hidden="1" customHeight="1" x14ac:dyDescent="0.15">
      <c r="B76" s="115" t="s">
        <v>296</v>
      </c>
      <c r="C76" s="116"/>
      <c r="D76" s="116"/>
      <c r="E76" s="116"/>
      <c r="F76" s="116"/>
      <c r="G76" s="115"/>
      <c r="H76" s="117"/>
      <c r="I76" s="117"/>
      <c r="J76" s="117"/>
      <c r="K76" s="117"/>
    </row>
    <row r="77" spans="2:15" s="114" customFormat="1" ht="21" hidden="1" customHeight="1" x14ac:dyDescent="0.15">
      <c r="B77" s="115" t="s">
        <v>297</v>
      </c>
      <c r="C77" s="116"/>
      <c r="D77" s="116"/>
      <c r="E77" s="116"/>
      <c r="F77" s="116"/>
      <c r="G77" s="115"/>
      <c r="H77" s="117"/>
      <c r="I77" s="117"/>
      <c r="J77" s="117"/>
      <c r="K77" s="117"/>
    </row>
    <row r="78" spans="2:15" s="30" customFormat="1" ht="32.25" customHeight="1" x14ac:dyDescent="0.15">
      <c r="B78" s="69" t="s">
        <v>0</v>
      </c>
      <c r="C78" s="448" t="s">
        <v>159</v>
      </c>
      <c r="D78" s="448"/>
      <c r="E78" s="448"/>
      <c r="F78" s="448"/>
      <c r="G78" s="69" t="s">
        <v>158</v>
      </c>
      <c r="H78" s="449" t="s">
        <v>161</v>
      </c>
      <c r="I78" s="448"/>
      <c r="J78" s="449" t="s">
        <v>164</v>
      </c>
      <c r="K78" s="448"/>
      <c r="L78" s="69" t="s">
        <v>235</v>
      </c>
    </row>
    <row r="79" spans="2:15" s="2" customFormat="1" ht="21" customHeight="1" x14ac:dyDescent="0.15">
      <c r="B79" s="429" t="s">
        <v>160</v>
      </c>
      <c r="C79" s="504" t="s">
        <v>322</v>
      </c>
      <c r="D79" s="505"/>
      <c r="E79" s="505"/>
      <c r="F79" s="506"/>
      <c r="G79" s="179" t="s">
        <v>463</v>
      </c>
      <c r="H79" s="513" t="s">
        <v>170</v>
      </c>
      <c r="I79" s="514"/>
      <c r="J79" s="515" t="s">
        <v>163</v>
      </c>
      <c r="K79" s="516"/>
      <c r="L79" s="71" t="s">
        <v>236</v>
      </c>
    </row>
    <row r="80" spans="2:15" s="2" customFormat="1" ht="30" customHeight="1" x14ac:dyDescent="0.15">
      <c r="B80" s="430"/>
      <c r="C80" s="507"/>
      <c r="D80" s="508"/>
      <c r="E80" s="508"/>
      <c r="F80" s="509"/>
      <c r="G80" s="430" t="s">
        <v>314</v>
      </c>
      <c r="H80" s="487"/>
      <c r="I80" s="488"/>
      <c r="J80" s="487"/>
      <c r="K80" s="488"/>
      <c r="L80" s="459" t="str">
        <f>IF(J80="","",ROUNDDOWN(((J80-H80)/H80*100),1))</f>
        <v/>
      </c>
      <c r="O80" s="119" t="str">
        <f>IF(J80="","",13)</f>
        <v/>
      </c>
    </row>
    <row r="81" spans="2:15" s="2" customFormat="1" ht="71.25" customHeight="1" x14ac:dyDescent="0.15">
      <c r="B81" s="431"/>
      <c r="C81" s="510"/>
      <c r="D81" s="511"/>
      <c r="E81" s="511"/>
      <c r="F81" s="512"/>
      <c r="G81" s="431"/>
      <c r="H81" s="489"/>
      <c r="I81" s="490"/>
      <c r="J81" s="489"/>
      <c r="K81" s="490"/>
      <c r="L81" s="460"/>
    </row>
    <row r="82" spans="2:15" s="2" customFormat="1" ht="21" customHeight="1" x14ac:dyDescent="0.15">
      <c r="B82" s="430" t="s">
        <v>267</v>
      </c>
      <c r="C82" s="436" t="s">
        <v>323</v>
      </c>
      <c r="D82" s="437"/>
      <c r="E82" s="437"/>
      <c r="F82" s="438"/>
      <c r="G82" s="180" t="s">
        <v>463</v>
      </c>
      <c r="H82" s="432" t="s">
        <v>170</v>
      </c>
      <c r="I82" s="433"/>
      <c r="J82" s="434" t="s">
        <v>163</v>
      </c>
      <c r="K82" s="435"/>
      <c r="L82" s="96" t="s">
        <v>236</v>
      </c>
    </row>
    <row r="83" spans="2:15" s="2" customFormat="1" ht="130.5" customHeight="1" x14ac:dyDescent="0.15">
      <c r="B83" s="431"/>
      <c r="C83" s="439"/>
      <c r="D83" s="440"/>
      <c r="E83" s="440"/>
      <c r="F83" s="441"/>
      <c r="G83" s="121" t="s">
        <v>314</v>
      </c>
      <c r="H83" s="489"/>
      <c r="I83" s="490"/>
      <c r="J83" s="489"/>
      <c r="K83" s="490"/>
      <c r="L83" s="95" t="str">
        <f>IF(J83="","",ROUNDDOWN(((J83-H83)/H83*100),1))</f>
        <v/>
      </c>
      <c r="O83" s="119" t="str">
        <f>IF(J83="","",14)</f>
        <v/>
      </c>
    </row>
    <row r="84" spans="2:15" s="2" customFormat="1" ht="50.1" customHeight="1" x14ac:dyDescent="0.15">
      <c r="B84" s="73" t="s">
        <v>308</v>
      </c>
      <c r="C84" s="32"/>
      <c r="D84" s="32"/>
      <c r="E84" s="32"/>
      <c r="F84" s="32"/>
      <c r="G84" s="18"/>
      <c r="H84" s="29"/>
      <c r="I84" s="29"/>
      <c r="J84" s="29"/>
      <c r="K84" s="29"/>
    </row>
    <row r="85" spans="2:15" s="2" customFormat="1" ht="30.75" x14ac:dyDescent="0.15">
      <c r="B85" s="447" t="s">
        <v>191</v>
      </c>
      <c r="C85" s="447"/>
      <c r="D85" s="447"/>
      <c r="E85" s="447"/>
      <c r="F85" s="447"/>
      <c r="G85" s="447"/>
      <c r="H85" s="447"/>
      <c r="I85" s="447"/>
      <c r="J85" s="447"/>
      <c r="K85" s="447"/>
    </row>
    <row r="86" spans="2:15" s="30" customFormat="1" ht="32.25" customHeight="1" x14ac:dyDescent="0.15">
      <c r="B86" s="19" t="s">
        <v>0</v>
      </c>
      <c r="C86" s="448" t="s">
        <v>159</v>
      </c>
      <c r="D86" s="448"/>
      <c r="E86" s="448"/>
      <c r="F86" s="448"/>
      <c r="G86" s="19" t="s">
        <v>158</v>
      </c>
      <c r="H86" s="449" t="s">
        <v>161</v>
      </c>
      <c r="I86" s="448"/>
      <c r="J86" s="449" t="s">
        <v>164</v>
      </c>
      <c r="K86" s="448"/>
      <c r="L86" s="44" t="s">
        <v>235</v>
      </c>
    </row>
    <row r="87" spans="2:15" s="2" customFormat="1" ht="21" customHeight="1" x14ac:dyDescent="0.15">
      <c r="B87" s="429" t="s">
        <v>160</v>
      </c>
      <c r="C87" s="491" t="s">
        <v>324</v>
      </c>
      <c r="D87" s="492"/>
      <c r="E87" s="492"/>
      <c r="F87" s="493"/>
      <c r="G87" s="181" t="s">
        <v>463</v>
      </c>
      <c r="H87" s="500" t="s">
        <v>170</v>
      </c>
      <c r="I87" s="501"/>
      <c r="J87" s="502" t="s">
        <v>163</v>
      </c>
      <c r="K87" s="503"/>
      <c r="L87" s="45" t="s">
        <v>236</v>
      </c>
    </row>
    <row r="88" spans="2:15" s="2" customFormat="1" ht="30" customHeight="1" x14ac:dyDescent="0.15">
      <c r="B88" s="430"/>
      <c r="C88" s="494"/>
      <c r="D88" s="495"/>
      <c r="E88" s="495"/>
      <c r="F88" s="496"/>
      <c r="G88" s="430" t="s">
        <v>314</v>
      </c>
      <c r="H88" s="487"/>
      <c r="I88" s="488"/>
      <c r="J88" s="487"/>
      <c r="K88" s="488"/>
      <c r="L88" s="459" t="str">
        <f>IF(J88="","",ROUNDDOWN(((J88-H88)/H88*100),1))</f>
        <v/>
      </c>
      <c r="O88" s="119" t="str">
        <f>IF(J88="","",15)</f>
        <v/>
      </c>
    </row>
    <row r="89" spans="2:15" s="2" customFormat="1" ht="77.25" customHeight="1" x14ac:dyDescent="0.15">
      <c r="B89" s="431"/>
      <c r="C89" s="497"/>
      <c r="D89" s="498"/>
      <c r="E89" s="498"/>
      <c r="F89" s="499"/>
      <c r="G89" s="431"/>
      <c r="H89" s="489"/>
      <c r="I89" s="490"/>
      <c r="J89" s="489"/>
      <c r="K89" s="490"/>
      <c r="L89" s="460"/>
    </row>
    <row r="90" spans="2:15" s="2" customFormat="1" ht="28.5" customHeight="1" x14ac:dyDescent="0.2">
      <c r="B90" s="260"/>
      <c r="C90" s="260"/>
      <c r="D90" s="260"/>
      <c r="E90" s="261"/>
      <c r="F90" s="261"/>
      <c r="G90" s="261"/>
      <c r="H90" s="261"/>
      <c r="I90" s="261"/>
      <c r="J90" s="261"/>
      <c r="K90" s="261"/>
    </row>
    <row r="91" spans="2:15" s="2" customFormat="1" ht="24" customHeight="1" x14ac:dyDescent="0.15">
      <c r="B91" s="18"/>
      <c r="C91" s="18"/>
      <c r="D91" s="18"/>
      <c r="E91" s="18"/>
      <c r="F91" s="18"/>
      <c r="G91" s="18"/>
      <c r="H91" s="18"/>
      <c r="I91" s="18"/>
    </row>
  </sheetData>
  <mergeCells count="193">
    <mergeCell ref="L60:L61"/>
    <mergeCell ref="H59:I59"/>
    <mergeCell ref="J59:K59"/>
    <mergeCell ref="B60:B64"/>
    <mergeCell ref="C60:F61"/>
    <mergeCell ref="G60:G61"/>
    <mergeCell ref="H60:I61"/>
    <mergeCell ref="J60:K61"/>
    <mergeCell ref="C62:D64"/>
    <mergeCell ref="E62:F62"/>
    <mergeCell ref="H62:I62"/>
    <mergeCell ref="J62:K62"/>
    <mergeCell ref="E63:F63"/>
    <mergeCell ref="H63:I63"/>
    <mergeCell ref="J63:K63"/>
    <mergeCell ref="E64:F64"/>
    <mergeCell ref="H64:I64"/>
    <mergeCell ref="J64:K64"/>
    <mergeCell ref="C59:F59"/>
    <mergeCell ref="L22:L23"/>
    <mergeCell ref="L25:L26"/>
    <mergeCell ref="L29:L30"/>
    <mergeCell ref="L32:L33"/>
    <mergeCell ref="C27:L27"/>
    <mergeCell ref="H29:I30"/>
    <mergeCell ref="J29:K30"/>
    <mergeCell ref="C30:D30"/>
    <mergeCell ref="E30:F30"/>
    <mergeCell ref="C31:F32"/>
    <mergeCell ref="H31:I31"/>
    <mergeCell ref="J31:K31"/>
    <mergeCell ref="G32:G33"/>
    <mergeCell ref="H32:I33"/>
    <mergeCell ref="J32:K33"/>
    <mergeCell ref="C33:D33"/>
    <mergeCell ref="E33:F33"/>
    <mergeCell ref="E26:F26"/>
    <mergeCell ref="H28:I28"/>
    <mergeCell ref="J28:K28"/>
    <mergeCell ref="G29:G30"/>
    <mergeCell ref="B90:D90"/>
    <mergeCell ref="E90:K90"/>
    <mergeCell ref="B19:K19"/>
    <mergeCell ref="C20:F20"/>
    <mergeCell ref="H20:I20"/>
    <mergeCell ref="J20:K20"/>
    <mergeCell ref="B21:B26"/>
    <mergeCell ref="C21:F22"/>
    <mergeCell ref="H21:I21"/>
    <mergeCell ref="J21:K21"/>
    <mergeCell ref="G22:G23"/>
    <mergeCell ref="H22:I23"/>
    <mergeCell ref="J22:K23"/>
    <mergeCell ref="C23:D23"/>
    <mergeCell ref="E23:F23"/>
    <mergeCell ref="C24:F25"/>
    <mergeCell ref="H24:I24"/>
    <mergeCell ref="J24:K24"/>
    <mergeCell ref="G25:G26"/>
    <mergeCell ref="H25:I26"/>
    <mergeCell ref="J25:K26"/>
    <mergeCell ref="C26:D26"/>
    <mergeCell ref="B27:B33"/>
    <mergeCell ref="C28:F29"/>
    <mergeCell ref="B37:K37"/>
    <mergeCell ref="H38:I38"/>
    <mergeCell ref="J38:K38"/>
    <mergeCell ref="B39:B41"/>
    <mergeCell ref="H39:I39"/>
    <mergeCell ref="J39:K39"/>
    <mergeCell ref="G40:G41"/>
    <mergeCell ref="H40:I41"/>
    <mergeCell ref="J40:K41"/>
    <mergeCell ref="C38:F38"/>
    <mergeCell ref="H83:I83"/>
    <mergeCell ref="J83:K83"/>
    <mergeCell ref="C53:F55"/>
    <mergeCell ref="C50:F52"/>
    <mergeCell ref="H50:I50"/>
    <mergeCell ref="J50:K50"/>
    <mergeCell ref="G51:G52"/>
    <mergeCell ref="H51:I52"/>
    <mergeCell ref="J51:K52"/>
    <mergeCell ref="H53:I53"/>
    <mergeCell ref="J53:K53"/>
    <mergeCell ref="G54:G55"/>
    <mergeCell ref="H54:I55"/>
    <mergeCell ref="J54:K55"/>
    <mergeCell ref="C68:F68"/>
    <mergeCell ref="H68:I68"/>
    <mergeCell ref="J68:K68"/>
    <mergeCell ref="C69:F70"/>
    <mergeCell ref="H69:I69"/>
    <mergeCell ref="J69:K69"/>
    <mergeCell ref="G70:G71"/>
    <mergeCell ref="H70:I71"/>
    <mergeCell ref="J70:K71"/>
    <mergeCell ref="C71:D71"/>
    <mergeCell ref="L40:L41"/>
    <mergeCell ref="C46:F48"/>
    <mergeCell ref="B58:K58"/>
    <mergeCell ref="B49:B55"/>
    <mergeCell ref="J47:K48"/>
    <mergeCell ref="B45:B48"/>
    <mergeCell ref="H46:I46"/>
    <mergeCell ref="J46:K46"/>
    <mergeCell ref="G47:G48"/>
    <mergeCell ref="H47:I48"/>
    <mergeCell ref="C39:F41"/>
    <mergeCell ref="B43:K43"/>
    <mergeCell ref="C44:F44"/>
    <mergeCell ref="H44:I44"/>
    <mergeCell ref="J44:K44"/>
    <mergeCell ref="L88:L89"/>
    <mergeCell ref="C45:L45"/>
    <mergeCell ref="C49:L49"/>
    <mergeCell ref="L47:L48"/>
    <mergeCell ref="H88:I89"/>
    <mergeCell ref="J88:K89"/>
    <mergeCell ref="B85:K85"/>
    <mergeCell ref="C86:F86"/>
    <mergeCell ref="H86:I86"/>
    <mergeCell ref="J86:K86"/>
    <mergeCell ref="B87:B89"/>
    <mergeCell ref="C87:F89"/>
    <mergeCell ref="H87:I87"/>
    <mergeCell ref="J87:K87"/>
    <mergeCell ref="G88:G89"/>
    <mergeCell ref="C79:F81"/>
    <mergeCell ref="H79:I79"/>
    <mergeCell ref="J79:K79"/>
    <mergeCell ref="L51:L52"/>
    <mergeCell ref="L54:L55"/>
    <mergeCell ref="G80:G81"/>
    <mergeCell ref="H80:I81"/>
    <mergeCell ref="J80:K81"/>
    <mergeCell ref="L80:L81"/>
    <mergeCell ref="L15:L16"/>
    <mergeCell ref="B5:K5"/>
    <mergeCell ref="H6:I6"/>
    <mergeCell ref="J6:K6"/>
    <mergeCell ref="C11:F12"/>
    <mergeCell ref="H11:I11"/>
    <mergeCell ref="J11:K11"/>
    <mergeCell ref="G12:G13"/>
    <mergeCell ref="H12:I13"/>
    <mergeCell ref="J12:K13"/>
    <mergeCell ref="C13:D13"/>
    <mergeCell ref="E13:F13"/>
    <mergeCell ref="B8:B10"/>
    <mergeCell ref="B11:B13"/>
    <mergeCell ref="C6:F6"/>
    <mergeCell ref="C8:F9"/>
    <mergeCell ref="H8:I8"/>
    <mergeCell ref="J8:K8"/>
    <mergeCell ref="G9:G10"/>
    <mergeCell ref="H9:I10"/>
    <mergeCell ref="J9:K10"/>
    <mergeCell ref="C10:D10"/>
    <mergeCell ref="E10:F10"/>
    <mergeCell ref="H82:I82"/>
    <mergeCell ref="J82:K82"/>
    <mergeCell ref="B82:B83"/>
    <mergeCell ref="C82:F83"/>
    <mergeCell ref="B14:B16"/>
    <mergeCell ref="B7:L7"/>
    <mergeCell ref="B67:K67"/>
    <mergeCell ref="C78:F78"/>
    <mergeCell ref="H78:I78"/>
    <mergeCell ref="J78:K78"/>
    <mergeCell ref="C14:F15"/>
    <mergeCell ref="H14:I14"/>
    <mergeCell ref="J14:K14"/>
    <mergeCell ref="G15:G16"/>
    <mergeCell ref="H15:I16"/>
    <mergeCell ref="J15:K16"/>
    <mergeCell ref="C16:D16"/>
    <mergeCell ref="E16:F16"/>
    <mergeCell ref="L9:L10"/>
    <mergeCell ref="L70:L71"/>
    <mergeCell ref="L73:L74"/>
    <mergeCell ref="B69:B74"/>
    <mergeCell ref="E71:F71"/>
    <mergeCell ref="L12:L13"/>
    <mergeCell ref="C72:F73"/>
    <mergeCell ref="H72:I72"/>
    <mergeCell ref="J72:K72"/>
    <mergeCell ref="G73:G74"/>
    <mergeCell ref="H73:I74"/>
    <mergeCell ref="J73:K74"/>
    <mergeCell ref="C74:D74"/>
    <mergeCell ref="E74:F74"/>
    <mergeCell ref="B79:B81"/>
  </mergeCells>
  <phoneticPr fontId="6"/>
  <pageMargins left="0.7" right="0.7" top="0.75" bottom="0.75" header="0.3" footer="0.3"/>
  <pageSetup paperSize="9" scale="54" fitToHeight="0" orientation="portrait" r:id="rId1"/>
  <rowBreaks count="1" manualBreakCount="1">
    <brk id="4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E6822-F2E4-4D71-8904-8F0690B66D4C}">
  <sheetPr>
    <tabColor rgb="FFFFFF00"/>
    <pageSetUpPr fitToPage="1"/>
  </sheetPr>
  <dimension ref="B1:P35"/>
  <sheetViews>
    <sheetView view="pageBreakPreview" zoomScale="80" zoomScaleNormal="100" zoomScaleSheetLayoutView="80" workbookViewId="0">
      <selection activeCell="I10" sqref="I10"/>
    </sheetView>
  </sheetViews>
  <sheetFormatPr defaultRowHeight="14.25" x14ac:dyDescent="0.15"/>
  <cols>
    <col min="1" max="1" width="3.875" style="183" customWidth="1"/>
    <col min="2" max="2" width="5.25" style="183" customWidth="1"/>
    <col min="3" max="4" width="16.625" style="183" customWidth="1"/>
    <col min="5" max="6" width="8.75" style="183" customWidth="1"/>
    <col min="7" max="8" width="16.625" style="183" customWidth="1"/>
    <col min="9" max="9" width="9.5" style="183" customWidth="1"/>
    <col min="10" max="11" width="16.625" style="183" customWidth="1"/>
    <col min="12" max="12" width="9" style="183"/>
    <col min="13" max="13" width="3.5" style="183" customWidth="1"/>
    <col min="14" max="14" width="21.125" style="183" customWidth="1"/>
    <col min="15" max="15" width="8.75" style="183" customWidth="1"/>
    <col min="16" max="16" width="86.25" style="183" customWidth="1"/>
    <col min="17" max="17" width="3.625" style="183" customWidth="1"/>
    <col min="18" max="16384" width="9" style="183"/>
  </cols>
  <sheetData>
    <row r="1" spans="2:16" ht="137.25" customHeight="1" thickBot="1" x14ac:dyDescent="0.2">
      <c r="B1" s="596" t="s">
        <v>464</v>
      </c>
      <c r="C1" s="597"/>
      <c r="D1" s="597"/>
      <c r="E1" s="597"/>
      <c r="F1" s="597"/>
      <c r="G1" s="597"/>
      <c r="H1" s="597"/>
      <c r="I1" s="597"/>
      <c r="J1" s="597"/>
      <c r="K1" s="597"/>
      <c r="L1" s="597"/>
      <c r="M1" s="597"/>
      <c r="N1" s="597"/>
      <c r="O1" s="182"/>
      <c r="P1" s="182"/>
    </row>
    <row r="2" spans="2:16" s="188" customFormat="1" ht="35.1" customHeight="1" x14ac:dyDescent="0.15">
      <c r="B2" s="184" t="s">
        <v>428</v>
      </c>
      <c r="C2" s="185"/>
      <c r="D2" s="185"/>
      <c r="E2" s="185"/>
      <c r="F2" s="185"/>
      <c r="G2" s="185"/>
      <c r="H2" s="185"/>
      <c r="I2" s="185"/>
      <c r="J2" s="185"/>
      <c r="K2" s="185"/>
      <c r="L2" s="185"/>
      <c r="M2" s="185"/>
      <c r="N2" s="185"/>
      <c r="O2" s="186"/>
      <c r="P2" s="187"/>
    </row>
    <row r="3" spans="2:16" s="188" customFormat="1" ht="69.95" customHeight="1" x14ac:dyDescent="0.15">
      <c r="B3" s="598" t="s">
        <v>429</v>
      </c>
      <c r="C3" s="599"/>
      <c r="D3" s="599"/>
      <c r="E3" s="599"/>
      <c r="F3" s="599"/>
      <c r="G3" s="599"/>
      <c r="H3" s="599"/>
      <c r="I3" s="599"/>
      <c r="J3" s="599"/>
      <c r="K3" s="599"/>
      <c r="L3" s="599"/>
      <c r="M3" s="599"/>
      <c r="N3" s="599"/>
      <c r="O3" s="600"/>
      <c r="P3" s="189"/>
    </row>
    <row r="4" spans="2:16" s="188" customFormat="1" ht="69.95" customHeight="1" thickBot="1" x14ac:dyDescent="0.2">
      <c r="B4" s="601" t="s">
        <v>430</v>
      </c>
      <c r="C4" s="602"/>
      <c r="D4" s="602"/>
      <c r="E4" s="602"/>
      <c r="F4" s="602"/>
      <c r="G4" s="602"/>
      <c r="H4" s="602"/>
      <c r="I4" s="602"/>
      <c r="J4" s="602"/>
      <c r="K4" s="602"/>
      <c r="L4" s="602"/>
      <c r="M4" s="602"/>
      <c r="N4" s="602"/>
      <c r="O4" s="603"/>
      <c r="P4" s="189"/>
    </row>
    <row r="6" spans="2:16" ht="80.099999999999994" customHeight="1" x14ac:dyDescent="0.15">
      <c r="B6" s="594" t="s">
        <v>431</v>
      </c>
      <c r="C6" s="595"/>
      <c r="D6" s="595"/>
      <c r="E6" s="595"/>
      <c r="F6" s="595"/>
      <c r="G6" s="595"/>
      <c r="H6" s="595"/>
      <c r="I6" s="595"/>
      <c r="J6" s="595"/>
      <c r="K6" s="595"/>
      <c r="L6" s="595"/>
      <c r="M6" s="604"/>
      <c r="N6" s="190"/>
      <c r="O6" s="191"/>
    </row>
    <row r="7" spans="2:16" ht="15.95" customHeight="1" x14ac:dyDescent="0.15">
      <c r="B7" s="192"/>
      <c r="C7" s="192"/>
      <c r="D7" s="192"/>
      <c r="E7" s="192"/>
      <c r="F7" s="192"/>
      <c r="G7" s="192"/>
      <c r="H7" s="192"/>
      <c r="I7" s="192"/>
      <c r="J7" s="192"/>
      <c r="K7" s="192"/>
      <c r="L7" s="192"/>
      <c r="M7" s="192"/>
      <c r="N7" s="190"/>
      <c r="O7" s="191"/>
    </row>
    <row r="8" spans="2:16" s="195" customFormat="1" ht="41.25" customHeight="1" x14ac:dyDescent="0.15">
      <c r="B8" s="193"/>
      <c r="C8" s="194"/>
      <c r="D8" s="195" t="s">
        <v>432</v>
      </c>
      <c r="E8" s="196" t="s">
        <v>433</v>
      </c>
      <c r="F8" s="196"/>
      <c r="G8" s="194"/>
      <c r="H8" s="195" t="s">
        <v>434</v>
      </c>
      <c r="I8" s="197" t="s">
        <v>435</v>
      </c>
      <c r="J8" s="198" t="str">
        <f>IF(C8="","",C8*G8/60)</f>
        <v/>
      </c>
      <c r="K8" s="195" t="s">
        <v>465</v>
      </c>
    </row>
    <row r="9" spans="2:16" s="195" customFormat="1" ht="15.75" customHeight="1" x14ac:dyDescent="0.15">
      <c r="B9" s="193"/>
      <c r="C9" s="193"/>
      <c r="G9" s="193"/>
      <c r="H9" s="193"/>
      <c r="K9" s="193"/>
      <c r="L9" s="193"/>
    </row>
    <row r="10" spans="2:16" s="195" customFormat="1" ht="32.1" customHeight="1" x14ac:dyDescent="0.15">
      <c r="B10" s="195" t="s">
        <v>436</v>
      </c>
    </row>
    <row r="11" spans="2:16" s="195" customFormat="1" ht="32.1" customHeight="1" x14ac:dyDescent="0.15">
      <c r="B11" s="195" t="s">
        <v>437</v>
      </c>
    </row>
    <row r="12" spans="2:16" s="195" customFormat="1" ht="32.1" customHeight="1" x14ac:dyDescent="0.15">
      <c r="B12" s="195" t="s">
        <v>438</v>
      </c>
    </row>
    <row r="14" spans="2:16" ht="80.099999999999994" customHeight="1" x14ac:dyDescent="0.15">
      <c r="B14" s="594" t="s">
        <v>439</v>
      </c>
      <c r="C14" s="595"/>
      <c r="D14" s="595"/>
      <c r="E14" s="595"/>
      <c r="F14" s="595"/>
      <c r="G14" s="595"/>
      <c r="H14" s="595"/>
      <c r="I14" s="595"/>
      <c r="J14" s="595"/>
      <c r="K14" s="595"/>
      <c r="L14" s="595"/>
      <c r="M14" s="604"/>
      <c r="N14" s="199"/>
      <c r="O14" s="191"/>
    </row>
    <row r="15" spans="2:16" ht="17.100000000000001" customHeight="1" x14ac:dyDescent="0.15">
      <c r="B15" s="192"/>
      <c r="C15" s="192"/>
      <c r="D15" s="192"/>
      <c r="E15" s="192"/>
      <c r="F15" s="192"/>
      <c r="G15" s="192"/>
      <c r="H15" s="192"/>
      <c r="I15" s="192"/>
      <c r="J15" s="192"/>
      <c r="K15" s="192"/>
      <c r="L15" s="192"/>
      <c r="M15" s="192"/>
      <c r="N15" s="199"/>
      <c r="O15" s="191"/>
    </row>
    <row r="16" spans="2:16" s="195" customFormat="1" ht="41.25" customHeight="1" x14ac:dyDescent="0.15">
      <c r="B16" s="193"/>
      <c r="C16" s="194"/>
      <c r="D16" s="195" t="s">
        <v>440</v>
      </c>
      <c r="E16" s="196" t="s">
        <v>433</v>
      </c>
      <c r="F16" s="196"/>
      <c r="G16" s="194"/>
      <c r="H16" s="195" t="s">
        <v>441</v>
      </c>
      <c r="I16" s="197" t="s">
        <v>435</v>
      </c>
      <c r="J16" s="200" t="str">
        <f>IF(C16="","",C16*G16)</f>
        <v/>
      </c>
      <c r="K16" s="195" t="s">
        <v>466</v>
      </c>
    </row>
    <row r="17" spans="2:15" s="195" customFormat="1" ht="17.100000000000001" customHeight="1" x14ac:dyDescent="0.15">
      <c r="B17" s="193"/>
      <c r="C17" s="193"/>
      <c r="E17" s="196"/>
      <c r="F17" s="196"/>
      <c r="G17" s="193"/>
      <c r="I17" s="197"/>
      <c r="J17" s="193"/>
    </row>
    <row r="18" spans="2:15" s="195" customFormat="1" ht="32.1" customHeight="1" x14ac:dyDescent="0.15">
      <c r="B18" s="195" t="s">
        <v>442</v>
      </c>
    </row>
    <row r="19" spans="2:15" s="195" customFormat="1" ht="32.1" customHeight="1" x14ac:dyDescent="0.15">
      <c r="B19" s="195" t="s">
        <v>443</v>
      </c>
    </row>
    <row r="20" spans="2:15" s="195" customFormat="1" ht="32.1" customHeight="1" x14ac:dyDescent="0.15">
      <c r="B20" s="195" t="s">
        <v>444</v>
      </c>
    </row>
    <row r="22" spans="2:15" ht="80.099999999999994" customHeight="1" x14ac:dyDescent="0.15">
      <c r="B22" s="594" t="s">
        <v>445</v>
      </c>
      <c r="C22" s="595"/>
      <c r="D22" s="595"/>
      <c r="E22" s="595"/>
      <c r="F22" s="595"/>
      <c r="G22" s="595"/>
      <c r="H22" s="595"/>
      <c r="I22" s="595"/>
      <c r="J22" s="595"/>
      <c r="K22" s="595"/>
      <c r="L22" s="595"/>
      <c r="M22" s="604"/>
      <c r="N22" s="199"/>
      <c r="O22" s="191"/>
    </row>
    <row r="23" spans="2:15" ht="17.100000000000001" customHeight="1" thickBot="1" x14ac:dyDescent="0.2">
      <c r="B23" s="201"/>
      <c r="C23" s="201"/>
      <c r="D23" s="201"/>
      <c r="E23" s="201"/>
      <c r="F23" s="201"/>
      <c r="G23" s="201"/>
      <c r="H23" s="201"/>
      <c r="I23" s="201"/>
      <c r="J23" s="201"/>
      <c r="K23" s="201"/>
      <c r="L23" s="201"/>
      <c r="M23" s="201"/>
      <c r="N23" s="199"/>
      <c r="O23" s="191"/>
    </row>
    <row r="24" spans="2:15" s="195" customFormat="1" ht="41.25" customHeight="1" thickBot="1" x14ac:dyDescent="0.2">
      <c r="B24" s="202" t="s">
        <v>446</v>
      </c>
      <c r="C24" s="203" t="str">
        <f>IF(J8="","",J8)</f>
        <v/>
      </c>
      <c r="D24" s="204" t="s">
        <v>447</v>
      </c>
      <c r="E24" s="196" t="s">
        <v>433</v>
      </c>
      <c r="F24" s="202" t="s">
        <v>448</v>
      </c>
      <c r="G24" s="205" t="str">
        <f>IF(J16="","",J16)</f>
        <v/>
      </c>
      <c r="H24" s="204" t="s">
        <v>449</v>
      </c>
      <c r="I24" s="197" t="s">
        <v>435</v>
      </c>
      <c r="J24" s="206" t="str">
        <f>IF(C24="","",C24*G24)</f>
        <v/>
      </c>
      <c r="K24" s="204" t="s">
        <v>450</v>
      </c>
      <c r="L24" s="204"/>
    </row>
    <row r="25" spans="2:15" ht="17.100000000000001" customHeight="1" thickBot="1" x14ac:dyDescent="0.2"/>
    <row r="26" spans="2:15" ht="80.099999999999994" customHeight="1" thickBot="1" x14ac:dyDescent="0.2">
      <c r="B26" s="594" t="s">
        <v>451</v>
      </c>
      <c r="C26" s="595"/>
      <c r="D26" s="595"/>
      <c r="E26" s="595"/>
      <c r="F26" s="595"/>
      <c r="G26" s="595"/>
      <c r="H26" s="595"/>
      <c r="I26" s="595"/>
      <c r="J26" s="595"/>
      <c r="K26" s="595"/>
      <c r="L26" s="595"/>
      <c r="M26" s="595"/>
      <c r="N26" s="207"/>
      <c r="O26" s="191" t="s">
        <v>432</v>
      </c>
    </row>
    <row r="27" spans="2:15" s="195" customFormat="1" ht="32.1" customHeight="1" x14ac:dyDescent="0.15">
      <c r="B27" s="195" t="s">
        <v>452</v>
      </c>
    </row>
    <row r="28" spans="2:15" ht="15" thickBot="1" x14ac:dyDescent="0.2"/>
    <row r="29" spans="2:15" ht="80.099999999999994" customHeight="1" thickBot="1" x14ac:dyDescent="0.2">
      <c r="B29" s="594" t="s">
        <v>453</v>
      </c>
      <c r="C29" s="595"/>
      <c r="D29" s="595"/>
      <c r="E29" s="595"/>
      <c r="F29" s="595"/>
      <c r="G29" s="595"/>
      <c r="H29" s="595"/>
      <c r="I29" s="595"/>
      <c r="J29" s="595"/>
      <c r="K29" s="595"/>
      <c r="L29" s="595"/>
      <c r="M29" s="595"/>
      <c r="N29" s="208" t="str">
        <f>IF(J24="","",IF(N26&gt;=J24,"〇","×"))</f>
        <v/>
      </c>
    </row>
    <row r="30" spans="2:15" ht="21" x14ac:dyDescent="0.15">
      <c r="N30" s="209" t="s">
        <v>454</v>
      </c>
    </row>
    <row r="31" spans="2:15" s="195" customFormat="1" ht="32.1" customHeight="1" x14ac:dyDescent="0.15">
      <c r="B31" s="210" t="s">
        <v>455</v>
      </c>
    </row>
    <row r="32" spans="2:15" s="195" customFormat="1" ht="32.1" customHeight="1" x14ac:dyDescent="0.15">
      <c r="B32" s="210" t="s">
        <v>456</v>
      </c>
    </row>
    <row r="33" spans="2:2" s="195" customFormat="1" ht="32.1" customHeight="1" x14ac:dyDescent="0.15">
      <c r="B33" s="210" t="s">
        <v>457</v>
      </c>
    </row>
    <row r="34" spans="2:2" s="195" customFormat="1" ht="32.1" customHeight="1" x14ac:dyDescent="0.15">
      <c r="B34" s="210" t="s">
        <v>458</v>
      </c>
    </row>
    <row r="35" spans="2:2" s="195" customFormat="1" ht="32.1" customHeight="1" x14ac:dyDescent="0.15">
      <c r="B35" s="210" t="s">
        <v>459</v>
      </c>
    </row>
  </sheetData>
  <mergeCells count="8">
    <mergeCell ref="B26:M26"/>
    <mergeCell ref="B29:M29"/>
    <mergeCell ref="B1:N1"/>
    <mergeCell ref="B3:O3"/>
    <mergeCell ref="B4:O4"/>
    <mergeCell ref="B6:M6"/>
    <mergeCell ref="B14:M14"/>
    <mergeCell ref="B22:M22"/>
  </mergeCells>
  <phoneticPr fontId="6"/>
  <pageMargins left="0.70866141732283472" right="0.70866141732283472" top="0.74803149606299213" bottom="0.74803149606299213" header="0.31496062992125984" footer="0.31496062992125984"/>
  <pageSetup paperSize="9" scale="5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B8BAC-F601-41B7-A556-95B149733CA8}">
  <sheetPr codeName="Sheet4">
    <pageSetUpPr fitToPage="1"/>
  </sheetPr>
  <dimension ref="B2:W34"/>
  <sheetViews>
    <sheetView view="pageBreakPreview" zoomScaleNormal="100" zoomScaleSheetLayoutView="100" workbookViewId="0">
      <selection activeCell="T24" sqref="T24"/>
    </sheetView>
  </sheetViews>
  <sheetFormatPr defaultRowHeight="14.25" x14ac:dyDescent="0.15"/>
  <cols>
    <col min="1" max="1" width="5.25" style="7" customWidth="1"/>
    <col min="2" max="2" width="10.875" style="7" customWidth="1"/>
    <col min="3" max="3" width="20" style="7" customWidth="1"/>
    <col min="4" max="4" width="6.125" style="7" customWidth="1"/>
    <col min="5" max="5" width="20.625" style="7" customWidth="1"/>
    <col min="6" max="6" width="11.875" style="7" customWidth="1"/>
    <col min="7" max="7" width="31.25" style="7" customWidth="1"/>
    <col min="8" max="8" width="13.25" style="7" customWidth="1"/>
    <col min="9" max="11" width="13.75" style="7" customWidth="1"/>
    <col min="12" max="12" width="14.125" style="7" customWidth="1"/>
    <col min="13" max="13" width="6.125" style="7" customWidth="1"/>
    <col min="14" max="14" width="14.125" style="7" customWidth="1"/>
    <col min="15" max="17" width="10.625" style="7" customWidth="1"/>
    <col min="18" max="18" width="6.125" style="7" customWidth="1"/>
    <col min="19" max="19" width="14.125" style="7" customWidth="1"/>
    <col min="20" max="22" width="10.625" style="7" customWidth="1"/>
    <col min="23" max="23" width="19.75" style="7" customWidth="1"/>
    <col min="24" max="24" width="17" style="7" customWidth="1"/>
    <col min="25" max="16384" width="9" style="7"/>
  </cols>
  <sheetData>
    <row r="2" spans="2:23" x14ac:dyDescent="0.15">
      <c r="B2" s="7" t="s">
        <v>313</v>
      </c>
    </row>
    <row r="4" spans="2:23" s="8" customFormat="1" ht="28.5" x14ac:dyDescent="0.15">
      <c r="B4" s="9" t="s">
        <v>14</v>
      </c>
      <c r="C4" s="10" t="s">
        <v>10</v>
      </c>
      <c r="D4" s="605" t="s">
        <v>11</v>
      </c>
      <c r="E4" s="606"/>
      <c r="F4" s="10" t="s">
        <v>12</v>
      </c>
      <c r="G4" s="9" t="s">
        <v>19</v>
      </c>
      <c r="H4" s="9" t="s">
        <v>17</v>
      </c>
      <c r="I4" s="9" t="s">
        <v>18</v>
      </c>
      <c r="J4" s="9" t="s">
        <v>20</v>
      </c>
      <c r="K4" s="22" t="s">
        <v>192</v>
      </c>
      <c r="L4" s="105" t="s">
        <v>16</v>
      </c>
      <c r="M4" s="607" t="s">
        <v>286</v>
      </c>
      <c r="N4" s="608"/>
      <c r="O4" s="103" t="s">
        <v>288</v>
      </c>
      <c r="P4" s="103" t="s">
        <v>289</v>
      </c>
      <c r="Q4" s="110" t="s">
        <v>290</v>
      </c>
      <c r="R4" s="607" t="s">
        <v>287</v>
      </c>
      <c r="S4" s="608"/>
      <c r="T4" s="103" t="s">
        <v>288</v>
      </c>
      <c r="U4" s="103" t="s">
        <v>289</v>
      </c>
      <c r="V4" s="110" t="s">
        <v>290</v>
      </c>
      <c r="W4" s="102" t="s">
        <v>84</v>
      </c>
    </row>
    <row r="5" spans="2:23" ht="72.75" customHeight="1" x14ac:dyDescent="0.15">
      <c r="B5" s="11" t="str">
        <f>'要望書様式Ｐ1~2'!E46</f>
        <v>青森市</v>
      </c>
      <c r="C5" s="11" t="str">
        <f>'要望書様式Ｐ1~2'!E5</f>
        <v>青森　太郎</v>
      </c>
      <c r="D5" s="14">
        <f>'要望書様式Ｐ1~2'!E31</f>
        <v>1</v>
      </c>
      <c r="E5" s="13" t="str">
        <f>VLOOKUP(D5,D19:E24,2,TRUE)</f>
        <v>農産物の省エネルギー、省力・低コスト技術導入タイプ</v>
      </c>
      <c r="F5" s="11" t="str">
        <f>'要望書様式Ｐ1~2'!E47</f>
        <v>水稲</v>
      </c>
      <c r="G5" s="13" t="str">
        <f>'要望書様式Ｐ1~2'!E35</f>
        <v>農薬散布用ドローン（散布幅～m)　１台</v>
      </c>
      <c r="H5" s="33">
        <f>'要望書様式Ｐ1~2'!E39</f>
        <v>2215000</v>
      </c>
      <c r="I5" s="33">
        <f>'要望書様式Ｐ1~2'!E40</f>
        <v>1107000</v>
      </c>
      <c r="J5" s="40">
        <f>H5-I5</f>
        <v>1108000</v>
      </c>
      <c r="K5" s="12">
        <f>'要望書様式Ｐ1~2'!E48</f>
        <v>25.4</v>
      </c>
      <c r="L5" s="109">
        <f>'要望書様式Ｐ1~2'!E49</f>
        <v>28</v>
      </c>
      <c r="M5" s="111">
        <f>'要望書様式Ｐ5~6'!R2</f>
        <v>2</v>
      </c>
      <c r="N5" s="106" t="str">
        <f>VLOOKUP(M5,$H$19:$J$34,2,FALSE)</f>
        <v>労働時間の削減</v>
      </c>
      <c r="O5" s="12">
        <f>SUMIF('要望書様式Ｐ5~6'!$O:$O,$M$5,'要望書様式Ｐ5~6'!H:I)</f>
        <v>3.2</v>
      </c>
      <c r="P5" s="12">
        <f>SUMIF('要望書様式Ｐ5~6'!$O:$O,$M$5,'要望書様式Ｐ5~6'!J:K)</f>
        <v>1.2</v>
      </c>
      <c r="Q5" s="112">
        <f>IF(O5="0","",ROUNDDOWN(((P5-O5)/O5*100),1))</f>
        <v>-62.5</v>
      </c>
      <c r="R5" s="111" t="str">
        <f>IF('要望書様式Ｐ5~6'!R3="","－",'要望書様式Ｐ5~6'!R3)</f>
        <v>－</v>
      </c>
      <c r="S5" s="108" t="str">
        <f>VLOOKUP(R5,$H$19:$J$34,2,FALSE)</f>
        <v>－</v>
      </c>
      <c r="T5" s="171">
        <f>SUMIF('要望書様式Ｐ5~6'!$O:$O,$R$5,'要望書様式Ｐ5~6'!H:I)</f>
        <v>0</v>
      </c>
      <c r="U5" s="171">
        <f>SUMIF('要望書様式Ｐ5~6'!$O:$O,$R$5,'要望書様式Ｐ5~6'!J:K)</f>
        <v>0</v>
      </c>
      <c r="V5" s="170" t="str">
        <f>IF(R5="－","－",ROUNDDOWN(((U5-T5)/T5*100),1))</f>
        <v>－</v>
      </c>
      <c r="W5" s="113" t="str">
        <f>'要望書様式Ｐ1~2'!E41</f>
        <v>令和５年３月１５日</v>
      </c>
    </row>
    <row r="18" spans="4:9" x14ac:dyDescent="0.15">
      <c r="E18" s="7" t="s">
        <v>272</v>
      </c>
      <c r="I18" s="7" t="s">
        <v>273</v>
      </c>
    </row>
    <row r="19" spans="4:9" x14ac:dyDescent="0.15">
      <c r="D19" s="7">
        <v>1</v>
      </c>
      <c r="E19" s="7" t="s">
        <v>257</v>
      </c>
      <c r="H19" s="7">
        <v>1</v>
      </c>
      <c r="I19" s="7" t="s">
        <v>274</v>
      </c>
    </row>
    <row r="20" spans="4:9" x14ac:dyDescent="0.15">
      <c r="D20" s="7">
        <v>2</v>
      </c>
      <c r="E20" s="7" t="s">
        <v>258</v>
      </c>
      <c r="H20" s="7">
        <v>2</v>
      </c>
      <c r="I20" s="7" t="s">
        <v>275</v>
      </c>
    </row>
    <row r="21" spans="4:9" x14ac:dyDescent="0.15">
      <c r="D21" s="7">
        <v>3</v>
      </c>
      <c r="E21" s="7" t="s">
        <v>62</v>
      </c>
      <c r="H21" s="7">
        <v>3</v>
      </c>
      <c r="I21" s="7" t="s">
        <v>276</v>
      </c>
    </row>
    <row r="22" spans="4:9" x14ac:dyDescent="0.15">
      <c r="D22" s="7">
        <v>4</v>
      </c>
      <c r="E22" s="7" t="s">
        <v>63</v>
      </c>
      <c r="H22" s="7">
        <v>4</v>
      </c>
      <c r="I22" s="7" t="s">
        <v>277</v>
      </c>
    </row>
    <row r="23" spans="4:9" x14ac:dyDescent="0.15">
      <c r="D23" s="7">
        <v>5</v>
      </c>
      <c r="E23" s="7" t="s">
        <v>64</v>
      </c>
      <c r="H23" s="7">
        <v>5</v>
      </c>
      <c r="I23" s="7" t="s">
        <v>278</v>
      </c>
    </row>
    <row r="24" spans="4:9" x14ac:dyDescent="0.15">
      <c r="D24" s="7">
        <v>6</v>
      </c>
      <c r="E24" s="7" t="s">
        <v>124</v>
      </c>
      <c r="H24" s="7">
        <v>6</v>
      </c>
      <c r="I24" s="7" t="s">
        <v>275</v>
      </c>
    </row>
    <row r="25" spans="4:9" x14ac:dyDescent="0.15">
      <c r="D25" s="7">
        <v>7</v>
      </c>
      <c r="E25" s="7" t="s">
        <v>65</v>
      </c>
      <c r="H25" s="7">
        <v>7</v>
      </c>
      <c r="I25" s="7" t="s">
        <v>276</v>
      </c>
    </row>
    <row r="26" spans="4:9" x14ac:dyDescent="0.15">
      <c r="H26" s="7">
        <v>8</v>
      </c>
      <c r="I26" s="7" t="s">
        <v>279</v>
      </c>
    </row>
    <row r="27" spans="4:9" x14ac:dyDescent="0.15">
      <c r="H27" s="7">
        <v>9</v>
      </c>
      <c r="I27" s="7" t="s">
        <v>280</v>
      </c>
    </row>
    <row r="28" spans="4:9" x14ac:dyDescent="0.15">
      <c r="H28" s="7">
        <v>10</v>
      </c>
      <c r="I28" s="7" t="s">
        <v>281</v>
      </c>
    </row>
    <row r="29" spans="4:9" x14ac:dyDescent="0.15">
      <c r="H29" s="7">
        <v>11</v>
      </c>
      <c r="I29" s="7" t="s">
        <v>282</v>
      </c>
    </row>
    <row r="30" spans="4:9" x14ac:dyDescent="0.15">
      <c r="H30" s="7">
        <v>12</v>
      </c>
      <c r="I30" s="7" t="s">
        <v>425</v>
      </c>
    </row>
    <row r="31" spans="4:9" x14ac:dyDescent="0.15">
      <c r="H31" s="7">
        <v>13</v>
      </c>
      <c r="I31" s="7" t="s">
        <v>283</v>
      </c>
    </row>
    <row r="32" spans="4:9" x14ac:dyDescent="0.15">
      <c r="H32" s="7">
        <v>14</v>
      </c>
      <c r="I32" s="7" t="s">
        <v>284</v>
      </c>
    </row>
    <row r="33" spans="8:9" x14ac:dyDescent="0.15">
      <c r="H33" s="7">
        <v>15</v>
      </c>
      <c r="I33" s="7" t="s">
        <v>285</v>
      </c>
    </row>
    <row r="34" spans="8:9" x14ac:dyDescent="0.15">
      <c r="H34" s="107" t="s">
        <v>291</v>
      </c>
      <c r="I34" s="7" t="s">
        <v>291</v>
      </c>
    </row>
  </sheetData>
  <mergeCells count="3">
    <mergeCell ref="D4:E4"/>
    <mergeCell ref="M4:N4"/>
    <mergeCell ref="R4:S4"/>
  </mergeCells>
  <phoneticPr fontId="6"/>
  <pageMargins left="0.7" right="0.7" top="0.75" bottom="0.75" header="0.3" footer="0.3"/>
  <pageSetup paperSize="8"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80C9-DAA8-4FDE-985A-3D185C70ACFA}">
  <sheetPr codeName="Sheet5">
    <pageSetUpPr fitToPage="1"/>
  </sheetPr>
  <dimension ref="B2:X137"/>
  <sheetViews>
    <sheetView view="pageBreakPreview" zoomScaleNormal="100" zoomScaleSheetLayoutView="100" workbookViewId="0">
      <selection activeCell="P53" sqref="P53"/>
    </sheetView>
  </sheetViews>
  <sheetFormatPr defaultRowHeight="14.25" x14ac:dyDescent="0.15"/>
  <cols>
    <col min="1" max="1" width="5.25" style="7" customWidth="1"/>
    <col min="2" max="2" width="4.375" style="7" customWidth="1"/>
    <col min="3" max="4" width="10.625" style="7" customWidth="1"/>
    <col min="5" max="16384" width="9" style="7"/>
  </cols>
  <sheetData>
    <row r="2" spans="2:4" x14ac:dyDescent="0.15">
      <c r="B2" s="7" t="s">
        <v>26</v>
      </c>
    </row>
    <row r="4" spans="2:4" x14ac:dyDescent="0.15">
      <c r="B4" s="7" t="s">
        <v>27</v>
      </c>
    </row>
    <row r="5" spans="2:4" x14ac:dyDescent="0.15">
      <c r="B5" s="7" t="s">
        <v>28</v>
      </c>
    </row>
    <row r="6" spans="2:4" x14ac:dyDescent="0.15">
      <c r="C6" s="16" t="str">
        <f>'要望書様式Ｐ1~2'!E5</f>
        <v>青森　太郎</v>
      </c>
    </row>
    <row r="8" spans="2:4" x14ac:dyDescent="0.15">
      <c r="B8" s="7" t="s">
        <v>29</v>
      </c>
    </row>
    <row r="9" spans="2:4" x14ac:dyDescent="0.15">
      <c r="C9" s="16" t="str">
        <f>'要望書様式Ｐ1~2'!E10</f>
        <v>青森市長島１－１－１</v>
      </c>
    </row>
    <row r="11" spans="2:4" x14ac:dyDescent="0.15">
      <c r="B11" s="7" t="s">
        <v>30</v>
      </c>
    </row>
    <row r="12" spans="2:4" x14ac:dyDescent="0.15">
      <c r="C12" s="642"/>
      <c r="D12" s="642"/>
    </row>
    <row r="14" spans="2:4" x14ac:dyDescent="0.15">
      <c r="B14" s="7" t="s">
        <v>31</v>
      </c>
    </row>
    <row r="15" spans="2:4" x14ac:dyDescent="0.15">
      <c r="C15" s="642"/>
      <c r="D15" s="642"/>
    </row>
    <row r="17" spans="2:22" x14ac:dyDescent="0.15">
      <c r="B17" s="7" t="s">
        <v>32</v>
      </c>
    </row>
    <row r="18" spans="2:22" x14ac:dyDescent="0.15">
      <c r="B18" s="641" t="s">
        <v>66</v>
      </c>
      <c r="C18" s="642"/>
      <c r="D18" s="642"/>
      <c r="E18" s="642"/>
      <c r="F18" s="642"/>
      <c r="G18" s="642"/>
      <c r="H18" s="642"/>
      <c r="I18" s="642"/>
      <c r="J18" s="642"/>
      <c r="K18" s="642"/>
      <c r="L18" s="642"/>
      <c r="M18" s="642"/>
      <c r="N18" s="642"/>
      <c r="O18" s="642"/>
      <c r="P18" s="642"/>
      <c r="Q18" s="642"/>
      <c r="R18" s="642"/>
      <c r="S18" s="642"/>
      <c r="T18" s="642"/>
      <c r="U18" s="642"/>
      <c r="V18" s="642"/>
    </row>
    <row r="19" spans="2:22" x14ac:dyDescent="0.15">
      <c r="B19" s="641"/>
      <c r="C19" s="642"/>
      <c r="D19" s="642"/>
      <c r="E19" s="642"/>
      <c r="F19" s="642"/>
      <c r="G19" s="642"/>
      <c r="H19" s="642"/>
      <c r="I19" s="642"/>
      <c r="J19" s="642"/>
      <c r="K19" s="642"/>
      <c r="L19" s="642"/>
      <c r="M19" s="642"/>
      <c r="N19" s="642"/>
      <c r="O19" s="642"/>
      <c r="P19" s="642"/>
      <c r="Q19" s="642"/>
      <c r="R19" s="642"/>
      <c r="S19" s="642"/>
      <c r="T19" s="642"/>
      <c r="U19" s="642"/>
      <c r="V19" s="642"/>
    </row>
    <row r="20" spans="2:22" x14ac:dyDescent="0.15">
      <c r="B20" s="642"/>
      <c r="C20" s="642"/>
      <c r="D20" s="642"/>
      <c r="E20" s="642"/>
      <c r="F20" s="642"/>
      <c r="G20" s="642"/>
      <c r="H20" s="642"/>
      <c r="I20" s="642"/>
      <c r="J20" s="642"/>
      <c r="K20" s="642"/>
      <c r="L20" s="642"/>
      <c r="M20" s="642"/>
      <c r="N20" s="642"/>
      <c r="O20" s="642"/>
      <c r="P20" s="642"/>
      <c r="Q20" s="642"/>
      <c r="R20" s="642"/>
      <c r="S20" s="642"/>
      <c r="T20" s="642"/>
      <c r="U20" s="642"/>
      <c r="V20" s="642"/>
    </row>
    <row r="21" spans="2:22" x14ac:dyDescent="0.15">
      <c r="B21" s="642"/>
      <c r="C21" s="642"/>
      <c r="D21" s="642"/>
      <c r="E21" s="642"/>
      <c r="F21" s="642"/>
      <c r="G21" s="642"/>
      <c r="H21" s="642"/>
      <c r="I21" s="642"/>
      <c r="J21" s="642"/>
      <c r="K21" s="642"/>
      <c r="L21" s="642"/>
      <c r="M21" s="642"/>
      <c r="N21" s="642"/>
      <c r="O21" s="642"/>
      <c r="P21" s="642"/>
      <c r="Q21" s="642"/>
      <c r="R21" s="642"/>
      <c r="S21" s="642"/>
      <c r="T21" s="642"/>
      <c r="U21" s="642"/>
      <c r="V21" s="642"/>
    </row>
    <row r="23" spans="2:22" x14ac:dyDescent="0.15">
      <c r="B23" s="7" t="s">
        <v>55</v>
      </c>
    </row>
    <row r="24" spans="2:22" x14ac:dyDescent="0.15">
      <c r="B24" s="7" t="s">
        <v>56</v>
      </c>
    </row>
    <row r="25" spans="2:22" x14ac:dyDescent="0.15">
      <c r="B25" s="7" t="s">
        <v>57</v>
      </c>
    </row>
    <row r="26" spans="2:22" x14ac:dyDescent="0.15">
      <c r="B26" s="7" t="s">
        <v>58</v>
      </c>
    </row>
    <row r="29" spans="2:22" x14ac:dyDescent="0.15">
      <c r="B29" s="7" t="s">
        <v>59</v>
      </c>
    </row>
    <row r="30" spans="2:22" x14ac:dyDescent="0.15">
      <c r="B30" s="641" t="s">
        <v>60</v>
      </c>
      <c r="C30" s="642"/>
      <c r="D30" s="642"/>
      <c r="E30" s="642"/>
      <c r="F30" s="642"/>
      <c r="G30" s="642"/>
      <c r="H30" s="642"/>
      <c r="I30" s="642"/>
      <c r="J30" s="642"/>
      <c r="K30" s="642"/>
      <c r="L30" s="642"/>
      <c r="M30" s="642"/>
      <c r="N30" s="642"/>
      <c r="O30" s="642"/>
      <c r="P30" s="642"/>
      <c r="Q30" s="642"/>
      <c r="R30" s="642"/>
      <c r="S30" s="642"/>
      <c r="T30" s="642"/>
      <c r="U30" s="642"/>
      <c r="V30" s="642"/>
    </row>
    <row r="31" spans="2:22" x14ac:dyDescent="0.15">
      <c r="B31" s="641"/>
      <c r="C31" s="642"/>
      <c r="D31" s="642"/>
      <c r="E31" s="642"/>
      <c r="F31" s="642"/>
      <c r="G31" s="642"/>
      <c r="H31" s="642"/>
      <c r="I31" s="642"/>
      <c r="J31" s="642"/>
      <c r="K31" s="642"/>
      <c r="L31" s="642"/>
      <c r="M31" s="642"/>
      <c r="N31" s="642"/>
      <c r="O31" s="642"/>
      <c r="P31" s="642"/>
      <c r="Q31" s="642"/>
      <c r="R31" s="642"/>
      <c r="S31" s="642"/>
      <c r="T31" s="642"/>
      <c r="U31" s="642"/>
      <c r="V31" s="642"/>
    </row>
    <row r="32" spans="2:22" x14ac:dyDescent="0.15">
      <c r="B32" s="642"/>
      <c r="C32" s="642"/>
      <c r="D32" s="642"/>
      <c r="E32" s="642"/>
      <c r="F32" s="642"/>
      <c r="G32" s="642"/>
      <c r="H32" s="642"/>
      <c r="I32" s="642"/>
      <c r="J32" s="642"/>
      <c r="K32" s="642"/>
      <c r="L32" s="642"/>
      <c r="M32" s="642"/>
      <c r="N32" s="642"/>
      <c r="O32" s="642"/>
      <c r="P32" s="642"/>
      <c r="Q32" s="642"/>
      <c r="R32" s="642"/>
      <c r="S32" s="642"/>
      <c r="T32" s="642"/>
      <c r="U32" s="642"/>
      <c r="V32" s="642"/>
    </row>
    <row r="33" spans="2:22" x14ac:dyDescent="0.15">
      <c r="B33" s="642"/>
      <c r="C33" s="642"/>
      <c r="D33" s="642"/>
      <c r="E33" s="642"/>
      <c r="F33" s="642"/>
      <c r="G33" s="642"/>
      <c r="H33" s="642"/>
      <c r="I33" s="642"/>
      <c r="J33" s="642"/>
      <c r="K33" s="642"/>
      <c r="L33" s="642"/>
      <c r="M33" s="642"/>
      <c r="N33" s="642"/>
      <c r="O33" s="642"/>
      <c r="P33" s="642"/>
      <c r="Q33" s="642"/>
      <c r="R33" s="642"/>
      <c r="S33" s="642"/>
      <c r="T33" s="642"/>
      <c r="U33" s="642"/>
      <c r="V33" s="642"/>
    </row>
    <row r="38" spans="2:22" x14ac:dyDescent="0.15">
      <c r="B38" s="7" t="s">
        <v>67</v>
      </c>
    </row>
    <row r="39" spans="2:22" x14ac:dyDescent="0.15">
      <c r="B39" s="7" t="s">
        <v>68</v>
      </c>
    </row>
    <row r="40" spans="2:22" s="8" customFormat="1" ht="28.5" customHeight="1" x14ac:dyDescent="0.15">
      <c r="B40" s="609" t="s">
        <v>69</v>
      </c>
      <c r="C40" s="609"/>
      <c r="D40" s="609"/>
      <c r="E40" s="609" t="s">
        <v>70</v>
      </c>
      <c r="F40" s="609"/>
      <c r="G40" s="609" t="s">
        <v>71</v>
      </c>
      <c r="H40" s="609"/>
      <c r="I40" s="608" t="s">
        <v>72</v>
      </c>
      <c r="J40" s="609"/>
      <c r="K40" s="609"/>
      <c r="L40" s="609"/>
      <c r="M40" s="608" t="s">
        <v>73</v>
      </c>
      <c r="N40" s="608"/>
      <c r="O40" s="609" t="s">
        <v>74</v>
      </c>
      <c r="P40" s="609"/>
      <c r="Q40" s="609"/>
      <c r="R40" s="609"/>
      <c r="S40" s="609" t="s">
        <v>75</v>
      </c>
      <c r="T40" s="609"/>
    </row>
    <row r="41" spans="2:22" s="8" customFormat="1" ht="78" customHeight="1" x14ac:dyDescent="0.15">
      <c r="B41" s="609"/>
      <c r="C41" s="609"/>
      <c r="D41" s="609"/>
      <c r="E41" s="609"/>
      <c r="F41" s="609"/>
      <c r="G41" s="17" t="s">
        <v>77</v>
      </c>
      <c r="H41" s="35" t="s">
        <v>76</v>
      </c>
      <c r="I41" s="609"/>
      <c r="J41" s="609"/>
      <c r="K41" s="609"/>
      <c r="L41" s="609"/>
      <c r="M41" s="608"/>
      <c r="N41" s="608"/>
      <c r="O41" s="608" t="s">
        <v>78</v>
      </c>
      <c r="P41" s="609"/>
      <c r="Q41" s="608" t="s">
        <v>79</v>
      </c>
      <c r="R41" s="609"/>
      <c r="S41" s="609"/>
      <c r="T41" s="609"/>
    </row>
    <row r="42" spans="2:22" ht="73.5" customHeight="1" x14ac:dyDescent="0.15">
      <c r="B42" s="608" t="str">
        <f>'集計表(記入不要)'!E5</f>
        <v>農産物の省エネルギー、省力・低コスト技術導入タイプ</v>
      </c>
      <c r="C42" s="608"/>
      <c r="D42" s="608"/>
      <c r="E42" s="609" t="str">
        <f>'集計表(記入不要)'!F5</f>
        <v>水稲</v>
      </c>
      <c r="F42" s="609"/>
      <c r="G42" s="651"/>
      <c r="H42" s="651"/>
      <c r="I42" s="608" t="str">
        <f>'集計表(記入不要)'!G5</f>
        <v>農薬散布用ドローン（散布幅～m)　１台</v>
      </c>
      <c r="J42" s="608"/>
      <c r="K42" s="608"/>
      <c r="L42" s="608"/>
      <c r="M42" s="654">
        <f>'集計表(記入不要)'!H5</f>
        <v>2215000</v>
      </c>
      <c r="N42" s="654"/>
      <c r="O42" s="649">
        <f>'集計表(記入不要)'!I5</f>
        <v>1107000</v>
      </c>
      <c r="P42" s="650"/>
      <c r="Q42" s="649">
        <f>M42-O42</f>
        <v>1108000</v>
      </c>
      <c r="R42" s="650"/>
      <c r="S42" s="610"/>
      <c r="T42" s="610"/>
    </row>
    <row r="43" spans="2:22" ht="28.5" customHeight="1" x14ac:dyDescent="0.15">
      <c r="B43" s="608"/>
      <c r="C43" s="608"/>
      <c r="D43" s="608"/>
      <c r="E43" s="609"/>
      <c r="F43" s="609"/>
      <c r="G43" s="652"/>
      <c r="H43" s="652"/>
      <c r="I43" s="608"/>
      <c r="J43" s="608"/>
      <c r="K43" s="608"/>
      <c r="L43" s="608"/>
      <c r="M43" s="21" t="s">
        <v>136</v>
      </c>
      <c r="N43" s="34">
        <f>M42*0.1</f>
        <v>221500</v>
      </c>
      <c r="O43" s="653"/>
      <c r="P43" s="632"/>
      <c r="Q43" s="21" t="s">
        <v>136</v>
      </c>
      <c r="R43" s="34">
        <f>N43</f>
        <v>221500</v>
      </c>
      <c r="S43" s="610"/>
      <c r="T43" s="610"/>
    </row>
    <row r="44" spans="2:22" ht="28.5" customHeight="1" x14ac:dyDescent="0.15">
      <c r="B44" s="608" t="s">
        <v>137</v>
      </c>
      <c r="C44" s="608"/>
      <c r="D44" s="608"/>
      <c r="E44" s="608"/>
      <c r="F44" s="608"/>
      <c r="G44" s="608"/>
      <c r="H44" s="608"/>
      <c r="I44" s="608"/>
      <c r="J44" s="608"/>
      <c r="K44" s="608"/>
      <c r="L44" s="608"/>
      <c r="M44" s="625">
        <f>M42+N43</f>
        <v>2436500</v>
      </c>
      <c r="N44" s="625"/>
      <c r="O44" s="625">
        <f>O42</f>
        <v>1107000</v>
      </c>
      <c r="P44" s="625"/>
      <c r="Q44" s="625">
        <f>Q42+R43</f>
        <v>1329500</v>
      </c>
      <c r="R44" s="625"/>
      <c r="S44" s="645"/>
      <c r="T44" s="645"/>
    </row>
    <row r="45" spans="2:22" x14ac:dyDescent="0.15">
      <c r="B45" s="7" t="s">
        <v>80</v>
      </c>
      <c r="C45" s="7" t="s">
        <v>81</v>
      </c>
    </row>
    <row r="46" spans="2:22" x14ac:dyDescent="0.15">
      <c r="C46" s="7" t="s">
        <v>82</v>
      </c>
    </row>
    <row r="47" spans="2:22" x14ac:dyDescent="0.15">
      <c r="C47" s="7" t="s">
        <v>85</v>
      </c>
    </row>
    <row r="48" spans="2:22" x14ac:dyDescent="0.15">
      <c r="C48" s="7" t="s">
        <v>87</v>
      </c>
    </row>
    <row r="49" spans="2:24" x14ac:dyDescent="0.15">
      <c r="C49" s="7" t="s">
        <v>86</v>
      </c>
    </row>
    <row r="51" spans="2:24" x14ac:dyDescent="0.15">
      <c r="B51" s="7" t="s">
        <v>88</v>
      </c>
    </row>
    <row r="52" spans="2:24" ht="29.25" customHeight="1" x14ac:dyDescent="0.15">
      <c r="B52" s="608" t="s">
        <v>89</v>
      </c>
      <c r="C52" s="609"/>
      <c r="D52" s="609"/>
      <c r="E52" s="609"/>
      <c r="F52" s="609"/>
      <c r="G52" s="608" t="s">
        <v>90</v>
      </c>
      <c r="H52" s="609"/>
      <c r="I52" s="609"/>
      <c r="J52" s="609" t="s">
        <v>91</v>
      </c>
      <c r="K52" s="609"/>
      <c r="L52" s="609"/>
      <c r="M52" s="609" t="s">
        <v>75</v>
      </c>
      <c r="N52" s="609"/>
      <c r="O52" s="609"/>
    </row>
    <row r="53" spans="2:24" ht="52.5" customHeight="1" x14ac:dyDescent="0.15">
      <c r="B53" s="609" t="str">
        <f>I42</f>
        <v>農薬散布用ドローン（散布幅～m)　１台</v>
      </c>
      <c r="C53" s="609"/>
      <c r="D53" s="609"/>
      <c r="E53" s="609"/>
      <c r="F53" s="609"/>
      <c r="G53" s="610"/>
      <c r="H53" s="610"/>
      <c r="I53" s="610"/>
      <c r="J53" s="610"/>
      <c r="K53" s="610"/>
      <c r="L53" s="610"/>
      <c r="M53" s="610"/>
      <c r="N53" s="610"/>
      <c r="O53" s="610"/>
    </row>
    <row r="54" spans="2:24" x14ac:dyDescent="0.15">
      <c r="B54" s="7" t="s">
        <v>80</v>
      </c>
      <c r="C54" s="7" t="s">
        <v>92</v>
      </c>
    </row>
    <row r="57" spans="2:24" x14ac:dyDescent="0.15">
      <c r="B57" s="7" t="s">
        <v>93</v>
      </c>
    </row>
    <row r="58" spans="2:24" x14ac:dyDescent="0.15">
      <c r="B58" s="7" t="s">
        <v>94</v>
      </c>
    </row>
    <row r="59" spans="2:24" ht="40.5" customHeight="1" x14ac:dyDescent="0.15">
      <c r="B59" s="609" t="s">
        <v>95</v>
      </c>
      <c r="C59" s="609"/>
      <c r="D59" s="609"/>
      <c r="E59" s="609"/>
      <c r="F59" s="609" t="s">
        <v>96</v>
      </c>
      <c r="G59" s="609"/>
      <c r="H59" s="609"/>
      <c r="I59" s="609"/>
      <c r="J59" s="608" t="s">
        <v>97</v>
      </c>
      <c r="K59" s="609"/>
      <c r="L59" s="609"/>
      <c r="M59" s="608" t="s">
        <v>98</v>
      </c>
      <c r="N59" s="609"/>
      <c r="O59" s="609"/>
      <c r="P59" s="608" t="s">
        <v>228</v>
      </c>
      <c r="Q59" s="609"/>
      <c r="R59" s="609" t="s">
        <v>100</v>
      </c>
      <c r="S59" s="609"/>
      <c r="T59" s="609"/>
      <c r="U59" s="609"/>
    </row>
    <row r="60" spans="2:24" ht="76.5" customHeight="1" x14ac:dyDescent="0.15">
      <c r="B60" s="646" t="str">
        <f>'集計表(記入不要)'!N5</f>
        <v>労働時間の削減</v>
      </c>
      <c r="C60" s="645"/>
      <c r="D60" s="645"/>
      <c r="E60" s="645"/>
      <c r="F60" s="647" t="s">
        <v>311</v>
      </c>
      <c r="G60" s="644"/>
      <c r="H60" s="644"/>
      <c r="I60" s="644"/>
      <c r="J60" s="646">
        <f>'集計表(記入不要)'!O5</f>
        <v>3.2</v>
      </c>
      <c r="K60" s="645"/>
      <c r="L60" s="645"/>
      <c r="M60" s="646">
        <f>'集計表(記入不要)'!P5</f>
        <v>1.2</v>
      </c>
      <c r="N60" s="645"/>
      <c r="O60" s="645"/>
      <c r="P60" s="643">
        <f>(M60-J60)/J60*100</f>
        <v>-62.5</v>
      </c>
      <c r="Q60" s="643"/>
      <c r="R60" s="647" t="s">
        <v>312</v>
      </c>
      <c r="S60" s="644"/>
      <c r="T60" s="644"/>
      <c r="U60" s="644"/>
    </row>
    <row r="61" spans="2:24" ht="76.5" customHeight="1" x14ac:dyDescent="0.15">
      <c r="B61" s="646" t="str">
        <f>'集計表(記入不要)'!S5</f>
        <v>－</v>
      </c>
      <c r="C61" s="645"/>
      <c r="D61" s="645"/>
      <c r="E61" s="645"/>
      <c r="F61" s="644"/>
      <c r="G61" s="644"/>
      <c r="H61" s="644"/>
      <c r="I61" s="644"/>
      <c r="J61" s="646" t="str">
        <f>IF('集計表(記入不要)'!T5=0,"",'集計表(記入不要)'!T5)</f>
        <v/>
      </c>
      <c r="K61" s="645"/>
      <c r="L61" s="645"/>
      <c r="M61" s="646" t="str">
        <f>IF('集計表(記入不要)'!U5=0,"",'集計表(記入不要)'!U5)</f>
        <v/>
      </c>
      <c r="N61" s="645"/>
      <c r="O61" s="645"/>
      <c r="P61" s="643" t="str">
        <f>IF(J61="","",(M61-J61)/J61*100)</f>
        <v/>
      </c>
      <c r="Q61" s="643"/>
      <c r="R61" s="644"/>
      <c r="S61" s="644"/>
      <c r="T61" s="644"/>
      <c r="U61" s="644"/>
      <c r="X61" s="7" t="s">
        <v>301</v>
      </c>
    </row>
    <row r="62" spans="2:24" x14ac:dyDescent="0.15">
      <c r="B62" s="7" t="s">
        <v>101</v>
      </c>
      <c r="C62" s="7" t="s">
        <v>102</v>
      </c>
    </row>
    <row r="63" spans="2:24" x14ac:dyDescent="0.15">
      <c r="C63" s="7" t="s">
        <v>103</v>
      </c>
    </row>
    <row r="64" spans="2:24" x14ac:dyDescent="0.15">
      <c r="C64" s="7" t="s">
        <v>104</v>
      </c>
    </row>
    <row r="67" spans="2:22" x14ac:dyDescent="0.15">
      <c r="B67" s="7" t="s">
        <v>105</v>
      </c>
    </row>
    <row r="68" spans="2:22" x14ac:dyDescent="0.15">
      <c r="B68" s="641" t="s">
        <v>106</v>
      </c>
      <c r="C68" s="642"/>
      <c r="D68" s="642"/>
      <c r="E68" s="642"/>
      <c r="F68" s="642"/>
      <c r="G68" s="642"/>
      <c r="H68" s="642"/>
      <c r="I68" s="642"/>
      <c r="J68" s="642"/>
      <c r="K68" s="642"/>
      <c r="L68" s="642"/>
      <c r="M68" s="642"/>
      <c r="N68" s="642"/>
      <c r="O68" s="642"/>
      <c r="P68" s="642"/>
      <c r="Q68" s="642"/>
      <c r="R68" s="642"/>
      <c r="S68" s="642"/>
      <c r="T68" s="642"/>
      <c r="U68" s="642"/>
      <c r="V68" s="642"/>
    </row>
    <row r="69" spans="2:22" x14ac:dyDescent="0.15">
      <c r="B69" s="642"/>
      <c r="C69" s="642"/>
      <c r="D69" s="642"/>
      <c r="E69" s="642"/>
      <c r="F69" s="642"/>
      <c r="G69" s="642"/>
      <c r="H69" s="642"/>
      <c r="I69" s="642"/>
      <c r="J69" s="642"/>
      <c r="K69" s="642"/>
      <c r="L69" s="642"/>
      <c r="M69" s="642"/>
      <c r="N69" s="642"/>
      <c r="O69" s="642"/>
      <c r="P69" s="642"/>
      <c r="Q69" s="642"/>
      <c r="R69" s="642"/>
      <c r="S69" s="642"/>
      <c r="T69" s="642"/>
      <c r="U69" s="642"/>
      <c r="V69" s="642"/>
    </row>
    <row r="70" spans="2:22" x14ac:dyDescent="0.15">
      <c r="B70" s="642"/>
      <c r="C70" s="642"/>
      <c r="D70" s="642"/>
      <c r="E70" s="642"/>
      <c r="F70" s="642"/>
      <c r="G70" s="642"/>
      <c r="H70" s="642"/>
      <c r="I70" s="642"/>
      <c r="J70" s="642"/>
      <c r="K70" s="642"/>
      <c r="L70" s="642"/>
      <c r="M70" s="642"/>
      <c r="N70" s="642"/>
      <c r="O70" s="642"/>
      <c r="P70" s="642"/>
      <c r="Q70" s="642"/>
      <c r="R70" s="642"/>
      <c r="S70" s="642"/>
      <c r="T70" s="642"/>
      <c r="U70" s="642"/>
      <c r="V70" s="642"/>
    </row>
    <row r="73" spans="2:22" x14ac:dyDescent="0.15">
      <c r="B73" s="7" t="s">
        <v>107</v>
      </c>
    </row>
    <row r="74" spans="2:22" x14ac:dyDescent="0.15">
      <c r="B74" s="609" t="s">
        <v>108</v>
      </c>
      <c r="C74" s="609"/>
      <c r="D74" s="609"/>
      <c r="E74" s="609"/>
      <c r="F74" s="609"/>
      <c r="G74" s="609" t="s">
        <v>109</v>
      </c>
      <c r="H74" s="609"/>
      <c r="I74" s="609"/>
      <c r="J74" s="609"/>
      <c r="K74" s="609"/>
      <c r="L74" s="609"/>
      <c r="M74" s="609"/>
      <c r="N74" s="609"/>
      <c r="O74" s="609"/>
    </row>
    <row r="75" spans="2:22" ht="51.95" customHeight="1" x14ac:dyDescent="0.15">
      <c r="B75" s="634" t="s">
        <v>110</v>
      </c>
      <c r="C75" s="634"/>
      <c r="D75" s="634"/>
      <c r="E75" s="634"/>
      <c r="F75" s="634"/>
      <c r="G75" s="609" t="str">
        <f>IF('集計表(記入不要)'!$D$5=1,"要記入","－")</f>
        <v>要記入</v>
      </c>
      <c r="H75" s="609"/>
      <c r="I75" s="609"/>
      <c r="J75" s="609"/>
      <c r="K75" s="609"/>
      <c r="L75" s="609"/>
      <c r="M75" s="609"/>
      <c r="N75" s="609"/>
      <c r="O75" s="609"/>
    </row>
    <row r="76" spans="2:22" ht="51.95" customHeight="1" x14ac:dyDescent="0.15">
      <c r="B76" s="634" t="s">
        <v>111</v>
      </c>
      <c r="C76" s="634"/>
      <c r="D76" s="634"/>
      <c r="E76" s="634"/>
      <c r="F76" s="634"/>
      <c r="G76" s="609" t="str">
        <f>IF('集計表(記入不要)'!$D$5=1,"要記入","－")</f>
        <v>要記入</v>
      </c>
      <c r="H76" s="609"/>
      <c r="I76" s="609"/>
      <c r="J76" s="609"/>
      <c r="K76" s="609"/>
      <c r="L76" s="609"/>
      <c r="M76" s="609"/>
      <c r="N76" s="609"/>
      <c r="O76" s="609"/>
    </row>
    <row r="77" spans="2:22" x14ac:dyDescent="0.15">
      <c r="B77" s="7" t="s">
        <v>101</v>
      </c>
      <c r="C77" s="20" t="s">
        <v>327</v>
      </c>
    </row>
    <row r="78" spans="2:22" x14ac:dyDescent="0.15">
      <c r="C78" s="7" t="s">
        <v>326</v>
      </c>
    </row>
    <row r="79" spans="2:22" x14ac:dyDescent="0.15">
      <c r="C79" s="7" t="s">
        <v>328</v>
      </c>
    </row>
    <row r="81" spans="2:22" x14ac:dyDescent="0.15">
      <c r="B81" s="7" t="s">
        <v>33</v>
      </c>
    </row>
    <row r="82" spans="2:22" s="8" customFormat="1" ht="20.100000000000001" customHeight="1" x14ac:dyDescent="0.15">
      <c r="B82" s="609" t="s">
        <v>34</v>
      </c>
      <c r="C82" s="609"/>
      <c r="D82" s="608" t="s">
        <v>35</v>
      </c>
      <c r="E82" s="609" t="s">
        <v>36</v>
      </c>
      <c r="F82" s="609"/>
      <c r="G82" s="605" t="s">
        <v>38</v>
      </c>
      <c r="H82" s="606"/>
      <c r="I82" s="609" t="s">
        <v>39</v>
      </c>
      <c r="J82" s="609"/>
      <c r="K82" s="609"/>
      <c r="L82" s="609"/>
      <c r="M82" s="609"/>
      <c r="N82" s="609"/>
      <c r="O82" s="609"/>
      <c r="P82" s="609"/>
      <c r="Q82" s="609"/>
      <c r="R82" s="609"/>
      <c r="S82" s="609"/>
      <c r="T82" s="609"/>
      <c r="U82" s="648" t="s">
        <v>52</v>
      </c>
      <c r="V82" s="609" t="s">
        <v>1</v>
      </c>
    </row>
    <row r="83" spans="2:22" s="8" customFormat="1" ht="20.100000000000001" customHeight="1" x14ac:dyDescent="0.15">
      <c r="B83" s="609"/>
      <c r="C83" s="609"/>
      <c r="D83" s="608"/>
      <c r="E83" s="10" t="s">
        <v>37</v>
      </c>
      <c r="F83" s="10" t="s">
        <v>13</v>
      </c>
      <c r="G83" s="10" t="s">
        <v>37</v>
      </c>
      <c r="H83" s="10" t="s">
        <v>13</v>
      </c>
      <c r="I83" s="10" t="s">
        <v>40</v>
      </c>
      <c r="J83" s="10" t="s">
        <v>41</v>
      </c>
      <c r="K83" s="10" t="s">
        <v>42</v>
      </c>
      <c r="L83" s="10" t="s">
        <v>43</v>
      </c>
      <c r="M83" s="10" t="s">
        <v>44</v>
      </c>
      <c r="N83" s="10" t="s">
        <v>45</v>
      </c>
      <c r="O83" s="10" t="s">
        <v>46</v>
      </c>
      <c r="P83" s="10" t="s">
        <v>47</v>
      </c>
      <c r="Q83" s="10" t="s">
        <v>48</v>
      </c>
      <c r="R83" s="10" t="s">
        <v>49</v>
      </c>
      <c r="S83" s="10" t="s">
        <v>50</v>
      </c>
      <c r="T83" s="10" t="s">
        <v>51</v>
      </c>
      <c r="U83" s="648"/>
      <c r="V83" s="609"/>
    </row>
    <row r="84" spans="2:22" ht="69" customHeight="1" x14ac:dyDescent="0.15">
      <c r="B84" s="610"/>
      <c r="C84" s="610"/>
      <c r="D84" s="26"/>
      <c r="E84" s="26"/>
      <c r="F84" s="26"/>
      <c r="G84" s="26"/>
      <c r="H84" s="26"/>
      <c r="I84" s="26"/>
      <c r="J84" s="26"/>
      <c r="K84" s="26"/>
      <c r="L84" s="26"/>
      <c r="M84" s="26"/>
      <c r="N84" s="26"/>
      <c r="O84" s="26"/>
      <c r="P84" s="26"/>
      <c r="Q84" s="26"/>
      <c r="R84" s="26"/>
      <c r="S84" s="26"/>
      <c r="T84" s="26"/>
      <c r="U84" s="26"/>
      <c r="V84" s="26"/>
    </row>
    <row r="85" spans="2:22" x14ac:dyDescent="0.15">
      <c r="B85" s="7" t="s">
        <v>53</v>
      </c>
    </row>
    <row r="86" spans="2:22" x14ac:dyDescent="0.15">
      <c r="C86" s="7" t="s">
        <v>54</v>
      </c>
    </row>
    <row r="89" spans="2:22" x14ac:dyDescent="0.15">
      <c r="B89" s="7" t="s">
        <v>112</v>
      </c>
    </row>
    <row r="90" spans="2:22" x14ac:dyDescent="0.15">
      <c r="B90" s="23" t="s">
        <v>113</v>
      </c>
      <c r="C90" s="23"/>
      <c r="D90" s="23"/>
      <c r="E90" s="23"/>
      <c r="F90" s="23"/>
      <c r="G90" s="23"/>
      <c r="H90" s="23"/>
      <c r="I90" s="23" t="s">
        <v>116</v>
      </c>
      <c r="J90" s="23"/>
      <c r="K90" s="63"/>
      <c r="L90" s="61"/>
      <c r="M90" s="23" t="s">
        <v>117</v>
      </c>
    </row>
    <row r="91" spans="2:22" x14ac:dyDescent="0.15">
      <c r="B91" s="24" t="s">
        <v>114</v>
      </c>
      <c r="C91" s="24"/>
      <c r="D91" s="24"/>
      <c r="E91" s="24"/>
      <c r="F91" s="24"/>
      <c r="G91" s="24"/>
      <c r="H91" s="24"/>
      <c r="I91" s="24" t="s">
        <v>116</v>
      </c>
      <c r="J91" s="24"/>
      <c r="K91" s="64"/>
      <c r="L91" s="62"/>
      <c r="M91" s="24" t="s">
        <v>117</v>
      </c>
    </row>
    <row r="92" spans="2:22" x14ac:dyDescent="0.15">
      <c r="B92" s="25" t="s">
        <v>115</v>
      </c>
      <c r="C92" s="25"/>
      <c r="D92" s="25"/>
      <c r="E92" s="25"/>
      <c r="F92" s="25"/>
      <c r="G92" s="25"/>
      <c r="H92" s="24"/>
      <c r="I92" s="24" t="s">
        <v>116</v>
      </c>
      <c r="J92" s="24"/>
      <c r="K92" s="64"/>
      <c r="L92" s="62"/>
      <c r="M92" s="24" t="s">
        <v>117</v>
      </c>
    </row>
    <row r="93" spans="2:22" x14ac:dyDescent="0.15">
      <c r="C93" s="7" t="s">
        <v>118</v>
      </c>
    </row>
    <row r="96" spans="2:22" x14ac:dyDescent="0.15">
      <c r="B96" s="7" t="s">
        <v>119</v>
      </c>
    </row>
    <row r="97" spans="2:17" x14ac:dyDescent="0.15">
      <c r="C97" s="7" t="str">
        <f>'集計表(記入不要)'!W5</f>
        <v>令和５年３月１５日</v>
      </c>
    </row>
    <row r="101" spans="2:17" x14ac:dyDescent="0.15">
      <c r="B101" s="7" t="s">
        <v>120</v>
      </c>
    </row>
    <row r="102" spans="2:17" x14ac:dyDescent="0.15">
      <c r="B102" s="7" t="s">
        <v>121</v>
      </c>
    </row>
    <row r="103" spans="2:17" x14ac:dyDescent="0.15">
      <c r="B103" s="609" t="s">
        <v>125</v>
      </c>
      <c r="C103" s="609"/>
      <c r="D103" s="609"/>
      <c r="E103" s="609"/>
      <c r="F103" s="609"/>
      <c r="G103" s="608" t="s">
        <v>130</v>
      </c>
      <c r="H103" s="609"/>
      <c r="I103" s="608" t="s">
        <v>131</v>
      </c>
      <c r="J103" s="609"/>
      <c r="K103" s="609" t="s">
        <v>126</v>
      </c>
      <c r="L103" s="609"/>
      <c r="M103" s="609"/>
      <c r="N103" s="609"/>
      <c r="O103" s="609" t="s">
        <v>129</v>
      </c>
      <c r="P103" s="609"/>
      <c r="Q103" s="609"/>
    </row>
    <row r="104" spans="2:17" x14ac:dyDescent="0.15">
      <c r="B104" s="609"/>
      <c r="C104" s="609"/>
      <c r="D104" s="609"/>
      <c r="E104" s="609"/>
      <c r="F104" s="609"/>
      <c r="G104" s="609"/>
      <c r="H104" s="609"/>
      <c r="I104" s="609"/>
      <c r="J104" s="609"/>
      <c r="K104" s="609" t="s">
        <v>127</v>
      </c>
      <c r="L104" s="609"/>
      <c r="M104" s="609" t="s">
        <v>128</v>
      </c>
      <c r="N104" s="609"/>
      <c r="O104" s="609"/>
      <c r="P104" s="609"/>
      <c r="Q104" s="609"/>
    </row>
    <row r="105" spans="2:17" x14ac:dyDescent="0.15">
      <c r="B105" s="633"/>
      <c r="C105" s="627"/>
      <c r="D105" s="627"/>
      <c r="E105" s="627"/>
      <c r="F105" s="627"/>
      <c r="G105" s="633"/>
      <c r="H105" s="628"/>
      <c r="I105" s="627"/>
      <c r="J105" s="627"/>
      <c r="K105" s="633"/>
      <c r="L105" s="628"/>
      <c r="M105" s="633"/>
      <c r="N105" s="628"/>
      <c r="O105" s="627"/>
      <c r="P105" s="627"/>
      <c r="Q105" s="628"/>
    </row>
    <row r="106" spans="2:17" x14ac:dyDescent="0.15">
      <c r="B106" s="637" t="s">
        <v>132</v>
      </c>
      <c r="C106" s="638"/>
      <c r="D106" s="638"/>
      <c r="E106" s="638"/>
      <c r="F106" s="638"/>
      <c r="G106" s="617">
        <f>O44</f>
        <v>1107000</v>
      </c>
      <c r="H106" s="618"/>
      <c r="I106" s="635">
        <v>0</v>
      </c>
      <c r="J106" s="635"/>
      <c r="K106" s="617">
        <f>G106</f>
        <v>1107000</v>
      </c>
      <c r="L106" s="618"/>
      <c r="M106" s="621"/>
      <c r="N106" s="622"/>
      <c r="O106" s="629"/>
      <c r="P106" s="629"/>
      <c r="Q106" s="630"/>
    </row>
    <row r="107" spans="2:17" x14ac:dyDescent="0.15">
      <c r="B107" s="639" t="s">
        <v>133</v>
      </c>
      <c r="C107" s="640"/>
      <c r="D107" s="640"/>
      <c r="E107" s="640"/>
      <c r="F107" s="640"/>
      <c r="G107" s="619">
        <f>Q44</f>
        <v>1329500</v>
      </c>
      <c r="H107" s="620"/>
      <c r="I107" s="636">
        <v>0</v>
      </c>
      <c r="J107" s="636"/>
      <c r="K107" s="619">
        <f>G107</f>
        <v>1329500</v>
      </c>
      <c r="L107" s="620"/>
      <c r="M107" s="623"/>
      <c r="N107" s="624"/>
      <c r="O107" s="631"/>
      <c r="P107" s="631"/>
      <c r="Q107" s="632"/>
    </row>
    <row r="108" spans="2:17" x14ac:dyDescent="0.15">
      <c r="B108" s="609" t="s">
        <v>134</v>
      </c>
      <c r="C108" s="609"/>
      <c r="D108" s="609"/>
      <c r="E108" s="609"/>
      <c r="F108" s="609"/>
      <c r="G108" s="625">
        <f>G106+G107</f>
        <v>2436500</v>
      </c>
      <c r="H108" s="625"/>
      <c r="I108" s="625">
        <v>0</v>
      </c>
      <c r="J108" s="625"/>
      <c r="K108" s="625">
        <f>G108</f>
        <v>2436500</v>
      </c>
      <c r="L108" s="625"/>
      <c r="M108" s="626"/>
      <c r="N108" s="626"/>
      <c r="O108" s="609"/>
      <c r="P108" s="609"/>
      <c r="Q108" s="609"/>
    </row>
    <row r="110" spans="2:17" x14ac:dyDescent="0.15">
      <c r="B110" s="7" t="s">
        <v>135</v>
      </c>
    </row>
    <row r="111" spans="2:17" x14ac:dyDescent="0.15">
      <c r="B111" s="609" t="s">
        <v>125</v>
      </c>
      <c r="C111" s="609"/>
      <c r="D111" s="609"/>
      <c r="E111" s="609"/>
      <c r="F111" s="609"/>
      <c r="G111" s="608" t="s">
        <v>130</v>
      </c>
      <c r="H111" s="609"/>
      <c r="I111" s="608" t="s">
        <v>131</v>
      </c>
      <c r="J111" s="609"/>
      <c r="K111" s="609" t="s">
        <v>126</v>
      </c>
      <c r="L111" s="609"/>
      <c r="M111" s="609"/>
      <c r="N111" s="609"/>
      <c r="O111" s="609" t="s">
        <v>129</v>
      </c>
      <c r="P111" s="609"/>
      <c r="Q111" s="609"/>
    </row>
    <row r="112" spans="2:17" x14ac:dyDescent="0.15">
      <c r="B112" s="609"/>
      <c r="C112" s="609"/>
      <c r="D112" s="609"/>
      <c r="E112" s="609"/>
      <c r="F112" s="609"/>
      <c r="G112" s="609"/>
      <c r="H112" s="609"/>
      <c r="I112" s="609"/>
      <c r="J112" s="609"/>
      <c r="K112" s="609" t="s">
        <v>127</v>
      </c>
      <c r="L112" s="609"/>
      <c r="M112" s="609" t="s">
        <v>128</v>
      </c>
      <c r="N112" s="609"/>
      <c r="O112" s="609"/>
      <c r="P112" s="609"/>
      <c r="Q112" s="609"/>
    </row>
    <row r="113" spans="2:17" x14ac:dyDescent="0.15">
      <c r="B113" s="633"/>
      <c r="C113" s="627"/>
      <c r="D113" s="627"/>
      <c r="E113" s="627"/>
      <c r="F113" s="627"/>
      <c r="G113" s="633"/>
      <c r="H113" s="628"/>
      <c r="I113" s="627"/>
      <c r="J113" s="627"/>
      <c r="K113" s="633"/>
      <c r="L113" s="628"/>
      <c r="M113" s="633"/>
      <c r="N113" s="628"/>
      <c r="O113" s="627"/>
      <c r="P113" s="627"/>
      <c r="Q113" s="628"/>
    </row>
    <row r="114" spans="2:17" x14ac:dyDescent="0.15">
      <c r="B114" s="611" t="str">
        <f>B42</f>
        <v>農産物の省エネルギー、省力・低コスト技術導入タイプ</v>
      </c>
      <c r="C114" s="612"/>
      <c r="D114" s="612"/>
      <c r="E114" s="612"/>
      <c r="F114" s="613"/>
      <c r="G114" s="617">
        <f>M44</f>
        <v>2436500</v>
      </c>
      <c r="H114" s="618"/>
      <c r="I114" s="617">
        <v>0</v>
      </c>
      <c r="J114" s="618"/>
      <c r="K114" s="617">
        <f>G114</f>
        <v>2436500</v>
      </c>
      <c r="L114" s="618"/>
      <c r="M114" s="621"/>
      <c r="N114" s="622"/>
      <c r="O114" s="629"/>
      <c r="P114" s="629"/>
      <c r="Q114" s="630"/>
    </row>
    <row r="115" spans="2:17" x14ac:dyDescent="0.15">
      <c r="B115" s="614"/>
      <c r="C115" s="615"/>
      <c r="D115" s="615"/>
      <c r="E115" s="615"/>
      <c r="F115" s="616"/>
      <c r="G115" s="619"/>
      <c r="H115" s="620"/>
      <c r="I115" s="619"/>
      <c r="J115" s="620"/>
      <c r="K115" s="619"/>
      <c r="L115" s="620"/>
      <c r="M115" s="623"/>
      <c r="N115" s="624"/>
      <c r="O115" s="631"/>
      <c r="P115" s="631"/>
      <c r="Q115" s="632"/>
    </row>
    <row r="116" spans="2:17" x14ac:dyDescent="0.15">
      <c r="B116" s="609" t="s">
        <v>134</v>
      </c>
      <c r="C116" s="609"/>
      <c r="D116" s="609"/>
      <c r="E116" s="609"/>
      <c r="F116" s="609"/>
      <c r="G116" s="625">
        <f>G114</f>
        <v>2436500</v>
      </c>
      <c r="H116" s="625"/>
      <c r="I116" s="625">
        <f>I114</f>
        <v>0</v>
      </c>
      <c r="J116" s="625"/>
      <c r="K116" s="625">
        <f>G116</f>
        <v>2436500</v>
      </c>
      <c r="L116" s="625"/>
      <c r="M116" s="626"/>
      <c r="N116" s="626"/>
      <c r="O116" s="609"/>
      <c r="P116" s="609"/>
      <c r="Q116" s="609"/>
    </row>
    <row r="117" spans="2:17" x14ac:dyDescent="0.15">
      <c r="B117" s="7" t="s">
        <v>138</v>
      </c>
    </row>
    <row r="120" spans="2:17" x14ac:dyDescent="0.15">
      <c r="B120" s="7" t="s">
        <v>139</v>
      </c>
    </row>
    <row r="121" spans="2:17" x14ac:dyDescent="0.15">
      <c r="B121" s="7" t="s">
        <v>140</v>
      </c>
    </row>
    <row r="122" spans="2:17" x14ac:dyDescent="0.15">
      <c r="B122" s="7" t="s">
        <v>141</v>
      </c>
    </row>
    <row r="123" spans="2:17" x14ac:dyDescent="0.15">
      <c r="B123" s="7" t="s">
        <v>142</v>
      </c>
    </row>
    <row r="124" spans="2:17" x14ac:dyDescent="0.15">
      <c r="B124" s="7" t="s">
        <v>143</v>
      </c>
    </row>
    <row r="125" spans="2:17" x14ac:dyDescent="0.15">
      <c r="B125" s="7" t="s">
        <v>144</v>
      </c>
    </row>
    <row r="126" spans="2:17" x14ac:dyDescent="0.15">
      <c r="B126" s="7" t="s">
        <v>145</v>
      </c>
    </row>
    <row r="127" spans="2:17" x14ac:dyDescent="0.15">
      <c r="B127" s="7" t="s">
        <v>146</v>
      </c>
    </row>
    <row r="128" spans="2:17" x14ac:dyDescent="0.15">
      <c r="B128" s="7" t="s">
        <v>147</v>
      </c>
    </row>
    <row r="129" spans="2:19" x14ac:dyDescent="0.15">
      <c r="B129" s="7" t="s">
        <v>148</v>
      </c>
    </row>
    <row r="130" spans="2:19" x14ac:dyDescent="0.15">
      <c r="B130" s="7" t="s">
        <v>302</v>
      </c>
    </row>
    <row r="133" spans="2:19" x14ac:dyDescent="0.15">
      <c r="B133" s="7" t="s">
        <v>149</v>
      </c>
    </row>
    <row r="134" spans="2:19" ht="21.75" customHeight="1" x14ac:dyDescent="0.15">
      <c r="B134" s="609" t="s">
        <v>150</v>
      </c>
      <c r="C134" s="609"/>
      <c r="D134" s="609"/>
      <c r="E134" s="609"/>
      <c r="F134" s="609" t="s">
        <v>151</v>
      </c>
      <c r="G134" s="609"/>
      <c r="H134" s="609"/>
      <c r="I134" s="609"/>
      <c r="J134" s="609"/>
      <c r="K134" s="609"/>
      <c r="L134" s="609"/>
      <c r="M134" s="609"/>
      <c r="N134" s="609"/>
      <c r="O134" s="609"/>
      <c r="P134" s="609"/>
      <c r="Q134" s="609"/>
      <c r="R134" s="609"/>
      <c r="S134" s="609"/>
    </row>
    <row r="135" spans="2:19" ht="33.75" customHeight="1" x14ac:dyDescent="0.15">
      <c r="B135" s="609"/>
      <c r="C135" s="609"/>
      <c r="D135" s="609"/>
      <c r="E135" s="609"/>
      <c r="F135" s="609" t="s">
        <v>152</v>
      </c>
      <c r="G135" s="609"/>
      <c r="H135" s="609"/>
      <c r="I135" s="608" t="s">
        <v>153</v>
      </c>
      <c r="J135" s="609"/>
      <c r="K135" s="609"/>
      <c r="L135" s="608" t="s">
        <v>154</v>
      </c>
      <c r="M135" s="609"/>
      <c r="N135" s="609"/>
      <c r="O135" s="608" t="s">
        <v>155</v>
      </c>
      <c r="P135" s="609"/>
      <c r="Q135" s="609" t="s">
        <v>133</v>
      </c>
      <c r="R135" s="609"/>
      <c r="S135" s="609"/>
    </row>
    <row r="136" spans="2:19" ht="98.25" customHeight="1" x14ac:dyDescent="0.15">
      <c r="B136" s="609" t="str">
        <f>I42</f>
        <v>農薬散布用ドローン（散布幅～m)　１台</v>
      </c>
      <c r="C136" s="609"/>
      <c r="D136" s="609"/>
      <c r="E136" s="609"/>
      <c r="F136" s="610"/>
      <c r="G136" s="610"/>
      <c r="H136" s="610"/>
      <c r="I136" s="610"/>
      <c r="J136" s="610"/>
      <c r="K136" s="610"/>
      <c r="L136" s="610"/>
      <c r="M136" s="610"/>
      <c r="N136" s="610"/>
      <c r="O136" s="610"/>
      <c r="P136" s="610"/>
      <c r="Q136" s="610"/>
      <c r="R136" s="610"/>
      <c r="S136" s="610"/>
    </row>
    <row r="137" spans="2:19" x14ac:dyDescent="0.15">
      <c r="B137" s="7" t="s">
        <v>156</v>
      </c>
    </row>
  </sheetData>
  <mergeCells count="135">
    <mergeCell ref="B84:C84"/>
    <mergeCell ref="B18:V21"/>
    <mergeCell ref="G82:H82"/>
    <mergeCell ref="B30:V33"/>
    <mergeCell ref="M40:N41"/>
    <mergeCell ref="O40:R40"/>
    <mergeCell ref="O41:P41"/>
    <mergeCell ref="Q41:R41"/>
    <mergeCell ref="O43:P43"/>
    <mergeCell ref="S42:T43"/>
    <mergeCell ref="S40:T41"/>
    <mergeCell ref="B40:D41"/>
    <mergeCell ref="E40:F41"/>
    <mergeCell ref="G40:H40"/>
    <mergeCell ref="M42:N42"/>
    <mergeCell ref="P59:Q59"/>
    <mergeCell ref="R59:U59"/>
    <mergeCell ref="B61:E61"/>
    <mergeCell ref="F61:I61"/>
    <mergeCell ref="J61:L61"/>
    <mergeCell ref="M61:O61"/>
    <mergeCell ref="B52:F52"/>
    <mergeCell ref="B59:E59"/>
    <mergeCell ref="F59:I59"/>
    <mergeCell ref="C12:D12"/>
    <mergeCell ref="C15:D15"/>
    <mergeCell ref="U82:U83"/>
    <mergeCell ref="V82:V83"/>
    <mergeCell ref="I82:T82"/>
    <mergeCell ref="O42:P42"/>
    <mergeCell ref="Q42:R42"/>
    <mergeCell ref="B42:D43"/>
    <mergeCell ref="E42:F43"/>
    <mergeCell ref="G42:G43"/>
    <mergeCell ref="H42:H43"/>
    <mergeCell ref="I42:L43"/>
    <mergeCell ref="I40:L41"/>
    <mergeCell ref="G52:I52"/>
    <mergeCell ref="J52:L52"/>
    <mergeCell ref="M52:O52"/>
    <mergeCell ref="B53:F53"/>
    <mergeCell ref="G53:I53"/>
    <mergeCell ref="J53:L53"/>
    <mergeCell ref="M53:O53"/>
    <mergeCell ref="G75:O75"/>
    <mergeCell ref="G76:O76"/>
    <mergeCell ref="J59:L59"/>
    <mergeCell ref="M59:O59"/>
    <mergeCell ref="B68:V70"/>
    <mergeCell ref="B74:F74"/>
    <mergeCell ref="G74:O74"/>
    <mergeCell ref="P61:Q61"/>
    <mergeCell ref="R61:U61"/>
    <mergeCell ref="B44:L44"/>
    <mergeCell ref="M44:N44"/>
    <mergeCell ref="O44:P44"/>
    <mergeCell ref="Q44:R44"/>
    <mergeCell ref="S44:T44"/>
    <mergeCell ref="B60:E60"/>
    <mergeCell ref="F60:I60"/>
    <mergeCell ref="J60:L60"/>
    <mergeCell ref="M60:O60"/>
    <mergeCell ref="P60:Q60"/>
    <mergeCell ref="R60:U60"/>
    <mergeCell ref="B106:F106"/>
    <mergeCell ref="B107:F107"/>
    <mergeCell ref="B108:F108"/>
    <mergeCell ref="G105:H105"/>
    <mergeCell ref="G106:H106"/>
    <mergeCell ref="G107:H107"/>
    <mergeCell ref="G108:H108"/>
    <mergeCell ref="O103:Q104"/>
    <mergeCell ref="B103:F104"/>
    <mergeCell ref="G103:H104"/>
    <mergeCell ref="I103:J104"/>
    <mergeCell ref="B105:F105"/>
    <mergeCell ref="I105:J105"/>
    <mergeCell ref="M105:N105"/>
    <mergeCell ref="K103:N103"/>
    <mergeCell ref="K104:L104"/>
    <mergeCell ref="M104:N104"/>
    <mergeCell ref="B82:C83"/>
    <mergeCell ref="D82:D83"/>
    <mergeCell ref="E82:F82"/>
    <mergeCell ref="B75:F75"/>
    <mergeCell ref="B76:F76"/>
    <mergeCell ref="I111:J112"/>
    <mergeCell ref="K111:N111"/>
    <mergeCell ref="O111:Q112"/>
    <mergeCell ref="K112:L112"/>
    <mergeCell ref="M112:N112"/>
    <mergeCell ref="M106:N106"/>
    <mergeCell ref="M107:N107"/>
    <mergeCell ref="M108:N108"/>
    <mergeCell ref="O105:Q107"/>
    <mergeCell ref="O108:Q108"/>
    <mergeCell ref="I106:J106"/>
    <mergeCell ref="I107:J107"/>
    <mergeCell ref="I108:J108"/>
    <mergeCell ref="K105:L105"/>
    <mergeCell ref="K107:L107"/>
    <mergeCell ref="K106:L106"/>
    <mergeCell ref="K108:L108"/>
    <mergeCell ref="B111:F112"/>
    <mergeCell ref="G111:H112"/>
    <mergeCell ref="O116:Q116"/>
    <mergeCell ref="B114:F115"/>
    <mergeCell ref="G114:H115"/>
    <mergeCell ref="I114:J115"/>
    <mergeCell ref="K114:L115"/>
    <mergeCell ref="M114:N115"/>
    <mergeCell ref="B116:F116"/>
    <mergeCell ref="G116:H116"/>
    <mergeCell ref="I116:J116"/>
    <mergeCell ref="K116:L116"/>
    <mergeCell ref="M116:N116"/>
    <mergeCell ref="O113:Q115"/>
    <mergeCell ref="B113:F113"/>
    <mergeCell ref="G113:H113"/>
    <mergeCell ref="I113:J113"/>
    <mergeCell ref="K113:L113"/>
    <mergeCell ref="M113:N113"/>
    <mergeCell ref="Q135:S135"/>
    <mergeCell ref="F134:S134"/>
    <mergeCell ref="B136:E136"/>
    <mergeCell ref="F136:H136"/>
    <mergeCell ref="I136:K136"/>
    <mergeCell ref="L136:N136"/>
    <mergeCell ref="O136:P136"/>
    <mergeCell ref="Q136:S136"/>
    <mergeCell ref="B134:E135"/>
    <mergeCell ref="F135:H135"/>
    <mergeCell ref="I135:K135"/>
    <mergeCell ref="L135:N135"/>
    <mergeCell ref="O135:P135"/>
  </mergeCells>
  <phoneticPr fontId="6"/>
  <pageMargins left="0.7" right="0.7" top="0.75" bottom="0.75" header="0.3" footer="0.3"/>
  <pageSetup paperSize="9" scale="68" fitToHeight="0" orientation="landscape" r:id="rId1"/>
  <rowBreaks count="4" manualBreakCount="4">
    <brk id="36" max="16383" man="1"/>
    <brk id="66" min="1" max="22" man="1"/>
    <brk id="98" min="1" max="22" man="1"/>
    <brk id="131" min="1" max="2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CFA8A-DC04-42C7-A395-46AA65140ABA}">
  <sheetPr codeName="Sheet6">
    <pageSetUpPr fitToPage="1"/>
  </sheetPr>
  <dimension ref="B2:V139"/>
  <sheetViews>
    <sheetView view="pageBreakPreview" zoomScaleNormal="100" zoomScaleSheetLayoutView="100" workbookViewId="0">
      <selection activeCell="F62" sqref="F62:I62"/>
    </sheetView>
  </sheetViews>
  <sheetFormatPr defaultRowHeight="14.25" x14ac:dyDescent="0.15"/>
  <cols>
    <col min="1" max="1" width="5.25" style="7" customWidth="1"/>
    <col min="2" max="2" width="4.375" style="7" customWidth="1"/>
    <col min="3" max="4" width="10.625" style="7" customWidth="1"/>
    <col min="5" max="16384" width="9" style="7"/>
  </cols>
  <sheetData>
    <row r="2" spans="2:22" x14ac:dyDescent="0.15">
      <c r="B2" s="7" t="s">
        <v>205</v>
      </c>
    </row>
    <row r="4" spans="2:22" x14ac:dyDescent="0.15">
      <c r="B4" s="7" t="s">
        <v>27</v>
      </c>
    </row>
    <row r="5" spans="2:22" x14ac:dyDescent="0.15">
      <c r="B5" s="7" t="s">
        <v>28</v>
      </c>
    </row>
    <row r="6" spans="2:22" x14ac:dyDescent="0.15">
      <c r="C6" s="16" t="str">
        <f>'要望書様式Ｐ1~2'!E5</f>
        <v>青森　太郎</v>
      </c>
    </row>
    <row r="8" spans="2:22" x14ac:dyDescent="0.15">
      <c r="B8" s="7" t="s">
        <v>29</v>
      </c>
    </row>
    <row r="9" spans="2:22" x14ac:dyDescent="0.15">
      <c r="C9" s="16" t="str">
        <f>'要望書様式Ｐ1~2'!E10</f>
        <v>青森市長島１－１－１</v>
      </c>
    </row>
    <row r="10" spans="2:22" x14ac:dyDescent="0.15">
      <c r="B10" s="41"/>
      <c r="C10" s="41"/>
      <c r="D10" s="41"/>
      <c r="E10" s="41"/>
      <c r="F10" s="41"/>
      <c r="G10" s="41"/>
      <c r="H10" s="41"/>
      <c r="I10" s="41"/>
      <c r="J10" s="41"/>
      <c r="K10" s="41"/>
      <c r="L10" s="41"/>
      <c r="M10" s="41"/>
      <c r="N10" s="41"/>
      <c r="O10" s="41"/>
      <c r="P10" s="41"/>
      <c r="Q10" s="41"/>
      <c r="R10" s="41"/>
      <c r="S10" s="41"/>
      <c r="T10" s="41"/>
      <c r="U10" s="41"/>
      <c r="V10" s="41"/>
    </row>
    <row r="11" spans="2:22" x14ac:dyDescent="0.15">
      <c r="B11" s="41" t="s">
        <v>30</v>
      </c>
      <c r="C11" s="41"/>
      <c r="D11" s="41"/>
      <c r="E11" s="41"/>
      <c r="F11" s="41"/>
      <c r="G11" s="41"/>
      <c r="H11" s="41"/>
      <c r="I11" s="41"/>
      <c r="J11" s="41"/>
      <c r="K11" s="41"/>
      <c r="L11" s="41"/>
      <c r="M11" s="41"/>
      <c r="N11" s="41"/>
      <c r="O11" s="41"/>
      <c r="P11" s="41"/>
      <c r="Q11" s="41"/>
      <c r="R11" s="41"/>
      <c r="S11" s="41"/>
      <c r="T11" s="41"/>
      <c r="U11" s="41"/>
      <c r="V11" s="41"/>
    </row>
    <row r="12" spans="2:22" x14ac:dyDescent="0.15">
      <c r="B12" s="41"/>
      <c r="C12" s="659" t="str">
        <f>IF(交付申請別紙!C12="","",交付申請別紙!C12)</f>
        <v/>
      </c>
      <c r="D12" s="659"/>
      <c r="E12" s="41"/>
      <c r="F12" s="41"/>
      <c r="G12" s="41"/>
      <c r="H12" s="41"/>
      <c r="I12" s="41"/>
      <c r="J12" s="41"/>
      <c r="K12" s="41"/>
      <c r="L12" s="41"/>
      <c r="M12" s="41"/>
      <c r="N12" s="41"/>
      <c r="O12" s="41"/>
      <c r="P12" s="41"/>
      <c r="Q12" s="41"/>
      <c r="R12" s="41"/>
      <c r="S12" s="41"/>
      <c r="T12" s="41"/>
      <c r="U12" s="41"/>
      <c r="V12" s="41"/>
    </row>
    <row r="13" spans="2:22" x14ac:dyDescent="0.15">
      <c r="B13" s="41"/>
      <c r="C13" s="41"/>
      <c r="D13" s="41"/>
      <c r="E13" s="41"/>
      <c r="F13" s="41"/>
      <c r="G13" s="41"/>
      <c r="H13" s="41"/>
      <c r="I13" s="41"/>
      <c r="J13" s="41"/>
      <c r="K13" s="41"/>
      <c r="L13" s="41"/>
      <c r="M13" s="41"/>
      <c r="N13" s="41"/>
      <c r="O13" s="41"/>
      <c r="P13" s="41"/>
      <c r="Q13" s="41"/>
      <c r="R13" s="41"/>
      <c r="S13" s="41"/>
      <c r="T13" s="41"/>
      <c r="U13" s="41"/>
      <c r="V13" s="41"/>
    </row>
    <row r="14" spans="2:22" x14ac:dyDescent="0.15">
      <c r="B14" s="41" t="s">
        <v>31</v>
      </c>
      <c r="C14" s="41"/>
      <c r="D14" s="41"/>
      <c r="E14" s="41"/>
      <c r="F14" s="41"/>
      <c r="G14" s="41"/>
      <c r="H14" s="41"/>
      <c r="I14" s="41"/>
      <c r="J14" s="41"/>
      <c r="K14" s="41"/>
      <c r="L14" s="41"/>
      <c r="M14" s="41"/>
      <c r="N14" s="41"/>
      <c r="O14" s="41"/>
      <c r="P14" s="41"/>
      <c r="Q14" s="41"/>
      <c r="R14" s="41"/>
      <c r="S14" s="41"/>
      <c r="T14" s="41"/>
      <c r="U14" s="41"/>
      <c r="V14" s="41"/>
    </row>
    <row r="15" spans="2:22" x14ac:dyDescent="0.15">
      <c r="B15" s="41"/>
      <c r="C15" s="659" t="str">
        <f>IF(交付申請別紙!C15="","",交付申請別紙!C15)</f>
        <v/>
      </c>
      <c r="D15" s="659"/>
      <c r="E15" s="41"/>
      <c r="F15" s="41"/>
      <c r="G15" s="41"/>
      <c r="H15" s="41"/>
      <c r="I15" s="41"/>
      <c r="J15" s="41"/>
      <c r="K15" s="41"/>
      <c r="L15" s="41"/>
      <c r="M15" s="41"/>
      <c r="N15" s="41"/>
      <c r="O15" s="41"/>
      <c r="P15" s="41"/>
      <c r="Q15" s="41"/>
      <c r="R15" s="41"/>
      <c r="S15" s="41"/>
      <c r="T15" s="41"/>
      <c r="U15" s="41"/>
      <c r="V15" s="41"/>
    </row>
    <row r="16" spans="2:22" x14ac:dyDescent="0.15">
      <c r="B16" s="41"/>
      <c r="C16" s="41"/>
      <c r="D16" s="41"/>
      <c r="E16" s="41"/>
      <c r="F16" s="41"/>
      <c r="G16" s="41"/>
      <c r="H16" s="41"/>
      <c r="I16" s="41"/>
      <c r="J16" s="41"/>
      <c r="K16" s="41"/>
      <c r="L16" s="41"/>
      <c r="M16" s="41"/>
      <c r="N16" s="41"/>
      <c r="O16" s="41"/>
      <c r="P16" s="41"/>
      <c r="Q16" s="41"/>
      <c r="R16" s="41"/>
      <c r="S16" s="41"/>
      <c r="T16" s="41"/>
      <c r="U16" s="41"/>
      <c r="V16" s="41"/>
    </row>
    <row r="17" spans="2:22" x14ac:dyDescent="0.15">
      <c r="B17" s="41" t="s">
        <v>32</v>
      </c>
      <c r="C17" s="41"/>
      <c r="D17" s="41"/>
      <c r="E17" s="41"/>
      <c r="F17" s="41"/>
      <c r="G17" s="41"/>
      <c r="H17" s="41"/>
      <c r="I17" s="41"/>
      <c r="J17" s="41"/>
      <c r="K17" s="41"/>
      <c r="L17" s="41"/>
      <c r="M17" s="41"/>
      <c r="N17" s="41"/>
      <c r="O17" s="41"/>
      <c r="P17" s="41"/>
      <c r="Q17" s="41"/>
      <c r="R17" s="41"/>
      <c r="S17" s="41"/>
      <c r="T17" s="41"/>
      <c r="U17" s="41"/>
      <c r="V17" s="41"/>
    </row>
    <row r="18" spans="2:22" x14ac:dyDescent="0.15">
      <c r="B18" s="658" t="str">
        <f>IF(交付申請別紙!B18="","",交付申請別紙!B18)</f>
        <v>【記入例】
○○市で（品目名）を○ha栽培しており、～～にも取り組んでいる。
※高度な栽培方法やブランド化、環境への配慮、複合経営等、特徴的な取組をしている場合は概要を記入する。</v>
      </c>
      <c r="C18" s="659"/>
      <c r="D18" s="659"/>
      <c r="E18" s="659"/>
      <c r="F18" s="659"/>
      <c r="G18" s="659"/>
      <c r="H18" s="659"/>
      <c r="I18" s="659"/>
      <c r="J18" s="659"/>
      <c r="K18" s="659"/>
      <c r="L18" s="659"/>
      <c r="M18" s="659"/>
      <c r="N18" s="659"/>
      <c r="O18" s="659"/>
      <c r="P18" s="659"/>
      <c r="Q18" s="659"/>
      <c r="R18" s="659"/>
      <c r="S18" s="659"/>
      <c r="T18" s="659"/>
      <c r="U18" s="659"/>
      <c r="V18" s="659"/>
    </row>
    <row r="19" spans="2:22" x14ac:dyDescent="0.15">
      <c r="B19" s="658"/>
      <c r="C19" s="659"/>
      <c r="D19" s="659"/>
      <c r="E19" s="659"/>
      <c r="F19" s="659"/>
      <c r="G19" s="659"/>
      <c r="H19" s="659"/>
      <c r="I19" s="659"/>
      <c r="J19" s="659"/>
      <c r="K19" s="659"/>
      <c r="L19" s="659"/>
      <c r="M19" s="659"/>
      <c r="N19" s="659"/>
      <c r="O19" s="659"/>
      <c r="P19" s="659"/>
      <c r="Q19" s="659"/>
      <c r="R19" s="659"/>
      <c r="S19" s="659"/>
      <c r="T19" s="659"/>
      <c r="U19" s="659"/>
      <c r="V19" s="659"/>
    </row>
    <row r="20" spans="2:22" x14ac:dyDescent="0.15">
      <c r="B20" s="659"/>
      <c r="C20" s="659"/>
      <c r="D20" s="659"/>
      <c r="E20" s="659"/>
      <c r="F20" s="659"/>
      <c r="G20" s="659"/>
      <c r="H20" s="659"/>
      <c r="I20" s="659"/>
      <c r="J20" s="659"/>
      <c r="K20" s="659"/>
      <c r="L20" s="659"/>
      <c r="M20" s="659"/>
      <c r="N20" s="659"/>
      <c r="O20" s="659"/>
      <c r="P20" s="659"/>
      <c r="Q20" s="659"/>
      <c r="R20" s="659"/>
      <c r="S20" s="659"/>
      <c r="T20" s="659"/>
      <c r="U20" s="659"/>
      <c r="V20" s="659"/>
    </row>
    <row r="21" spans="2:22" x14ac:dyDescent="0.15">
      <c r="B21" s="659"/>
      <c r="C21" s="659"/>
      <c r="D21" s="659"/>
      <c r="E21" s="659"/>
      <c r="F21" s="659"/>
      <c r="G21" s="659"/>
      <c r="H21" s="659"/>
      <c r="I21" s="659"/>
      <c r="J21" s="659"/>
      <c r="K21" s="659"/>
      <c r="L21" s="659"/>
      <c r="M21" s="659"/>
      <c r="N21" s="659"/>
      <c r="O21" s="659"/>
      <c r="P21" s="659"/>
      <c r="Q21" s="659"/>
      <c r="R21" s="659"/>
      <c r="S21" s="659"/>
      <c r="T21" s="659"/>
      <c r="U21" s="659"/>
      <c r="V21" s="659"/>
    </row>
    <row r="22" spans="2:22" x14ac:dyDescent="0.15">
      <c r="B22" s="41"/>
      <c r="C22" s="41"/>
      <c r="D22" s="41"/>
      <c r="E22" s="41"/>
      <c r="F22" s="41"/>
      <c r="G22" s="41"/>
      <c r="H22" s="41"/>
      <c r="I22" s="41"/>
      <c r="J22" s="41"/>
      <c r="K22" s="41"/>
      <c r="L22" s="41"/>
      <c r="M22" s="41"/>
      <c r="N22" s="41"/>
      <c r="O22" s="41"/>
      <c r="P22" s="41"/>
      <c r="Q22" s="41"/>
      <c r="R22" s="41"/>
      <c r="S22" s="41"/>
      <c r="T22" s="41"/>
      <c r="U22" s="41"/>
      <c r="V22" s="41"/>
    </row>
    <row r="23" spans="2:22" x14ac:dyDescent="0.15">
      <c r="B23" s="41" t="s">
        <v>55</v>
      </c>
      <c r="C23" s="41"/>
      <c r="D23" s="41"/>
      <c r="E23" s="41"/>
      <c r="F23" s="41"/>
      <c r="G23" s="41"/>
      <c r="H23" s="41"/>
      <c r="I23" s="41"/>
      <c r="J23" s="41"/>
      <c r="K23" s="41"/>
      <c r="L23" s="41"/>
      <c r="M23" s="41"/>
      <c r="N23" s="41"/>
      <c r="O23" s="41"/>
      <c r="P23" s="41"/>
      <c r="Q23" s="41"/>
      <c r="R23" s="41"/>
      <c r="S23" s="41"/>
      <c r="T23" s="41"/>
      <c r="U23" s="41"/>
      <c r="V23" s="41"/>
    </row>
    <row r="24" spans="2:22" x14ac:dyDescent="0.15">
      <c r="B24" s="41" t="s">
        <v>56</v>
      </c>
      <c r="C24" s="41"/>
      <c r="D24" s="41"/>
      <c r="E24" s="41"/>
      <c r="F24" s="41"/>
      <c r="G24" s="41"/>
      <c r="H24" s="41"/>
      <c r="I24" s="41"/>
      <c r="J24" s="41"/>
      <c r="K24" s="41"/>
      <c r="L24" s="41"/>
      <c r="M24" s="41"/>
      <c r="N24" s="41"/>
      <c r="O24" s="41"/>
      <c r="P24" s="41"/>
      <c r="Q24" s="41"/>
      <c r="R24" s="41"/>
      <c r="S24" s="41"/>
      <c r="T24" s="41"/>
      <c r="U24" s="41"/>
      <c r="V24" s="41"/>
    </row>
    <row r="25" spans="2:22" x14ac:dyDescent="0.15">
      <c r="B25" s="41" t="s">
        <v>57</v>
      </c>
      <c r="C25" s="41"/>
      <c r="D25" s="41"/>
      <c r="E25" s="41"/>
      <c r="F25" s="41"/>
      <c r="G25" s="41"/>
      <c r="H25" s="41"/>
      <c r="I25" s="41"/>
      <c r="J25" s="41"/>
      <c r="K25" s="41"/>
      <c r="L25" s="41"/>
      <c r="M25" s="41"/>
      <c r="N25" s="41"/>
      <c r="O25" s="41"/>
      <c r="P25" s="41"/>
      <c r="Q25" s="41"/>
      <c r="R25" s="41"/>
      <c r="S25" s="41"/>
      <c r="T25" s="41"/>
      <c r="U25" s="41"/>
      <c r="V25" s="41"/>
    </row>
    <row r="26" spans="2:22" x14ac:dyDescent="0.15">
      <c r="B26" s="41" t="s">
        <v>58</v>
      </c>
      <c r="C26" s="41"/>
      <c r="D26" s="41"/>
      <c r="E26" s="41"/>
      <c r="F26" s="41"/>
      <c r="G26" s="41"/>
      <c r="H26" s="41"/>
      <c r="I26" s="41"/>
      <c r="J26" s="41"/>
      <c r="K26" s="41"/>
      <c r="L26" s="41"/>
      <c r="M26" s="41"/>
      <c r="N26" s="41"/>
      <c r="O26" s="41"/>
      <c r="P26" s="41"/>
      <c r="Q26" s="41"/>
      <c r="R26" s="41"/>
      <c r="S26" s="41"/>
      <c r="T26" s="41"/>
      <c r="U26" s="41"/>
      <c r="V26" s="41"/>
    </row>
    <row r="27" spans="2:22" x14ac:dyDescent="0.15">
      <c r="B27" s="41"/>
      <c r="C27" s="41"/>
      <c r="D27" s="41"/>
      <c r="E27" s="41"/>
      <c r="F27" s="41"/>
      <c r="G27" s="41"/>
      <c r="H27" s="41"/>
      <c r="I27" s="41"/>
      <c r="J27" s="41"/>
      <c r="K27" s="41"/>
      <c r="L27" s="41"/>
      <c r="M27" s="41"/>
      <c r="N27" s="41"/>
      <c r="O27" s="41"/>
      <c r="P27" s="41"/>
      <c r="Q27" s="41"/>
      <c r="R27" s="41"/>
      <c r="S27" s="41"/>
      <c r="T27" s="41"/>
      <c r="U27" s="41"/>
      <c r="V27" s="41"/>
    </row>
    <row r="28" spans="2:22" x14ac:dyDescent="0.15">
      <c r="B28" s="41"/>
      <c r="C28" s="41"/>
      <c r="D28" s="41"/>
      <c r="E28" s="41"/>
      <c r="F28" s="41"/>
      <c r="G28" s="41"/>
      <c r="H28" s="41"/>
      <c r="I28" s="41"/>
      <c r="J28" s="41"/>
      <c r="K28" s="41"/>
      <c r="L28" s="41"/>
      <c r="M28" s="41"/>
      <c r="N28" s="41"/>
      <c r="O28" s="41"/>
      <c r="P28" s="41"/>
      <c r="Q28" s="41"/>
      <c r="R28" s="41"/>
      <c r="S28" s="41"/>
      <c r="T28" s="41"/>
      <c r="U28" s="41"/>
      <c r="V28" s="41"/>
    </row>
    <row r="29" spans="2:22" x14ac:dyDescent="0.15">
      <c r="B29" s="41" t="s">
        <v>59</v>
      </c>
      <c r="C29" s="41"/>
      <c r="D29" s="41"/>
      <c r="E29" s="41"/>
      <c r="F29" s="41"/>
      <c r="G29" s="41"/>
      <c r="H29" s="41"/>
      <c r="I29" s="41"/>
      <c r="J29" s="41"/>
      <c r="K29" s="41"/>
      <c r="L29" s="41"/>
      <c r="M29" s="41"/>
      <c r="N29" s="41"/>
      <c r="O29" s="41"/>
      <c r="P29" s="41"/>
      <c r="Q29" s="41"/>
      <c r="R29" s="41"/>
      <c r="S29" s="41"/>
      <c r="T29" s="41"/>
      <c r="U29" s="41"/>
      <c r="V29" s="41"/>
    </row>
    <row r="30" spans="2:22" x14ac:dyDescent="0.15">
      <c r="B30" s="658" t="str">
        <f>IF(交付申請別紙!B30="","",交付申請別紙!B30)</f>
        <v>【記入例】
原油・原材料の高騰に対応するため、（機械名）の導入により労働時間の削減を図り、農業経営の維持・発展を目的とする。
※事業タイプに応じて内容は変更する。その他、特徴的な取組等があれば概要を記入する。</v>
      </c>
      <c r="C30" s="659"/>
      <c r="D30" s="659"/>
      <c r="E30" s="659"/>
      <c r="F30" s="659"/>
      <c r="G30" s="659"/>
      <c r="H30" s="659"/>
      <c r="I30" s="659"/>
      <c r="J30" s="659"/>
      <c r="K30" s="659"/>
      <c r="L30" s="659"/>
      <c r="M30" s="659"/>
      <c r="N30" s="659"/>
      <c r="O30" s="659"/>
      <c r="P30" s="659"/>
      <c r="Q30" s="659"/>
      <c r="R30" s="659"/>
      <c r="S30" s="659"/>
      <c r="T30" s="659"/>
      <c r="U30" s="659"/>
      <c r="V30" s="659"/>
    </row>
    <row r="31" spans="2:22" x14ac:dyDescent="0.15">
      <c r="B31" s="658"/>
      <c r="C31" s="659"/>
      <c r="D31" s="659"/>
      <c r="E31" s="659"/>
      <c r="F31" s="659"/>
      <c r="G31" s="659"/>
      <c r="H31" s="659"/>
      <c r="I31" s="659"/>
      <c r="J31" s="659"/>
      <c r="K31" s="659"/>
      <c r="L31" s="659"/>
      <c r="M31" s="659"/>
      <c r="N31" s="659"/>
      <c r="O31" s="659"/>
      <c r="P31" s="659"/>
      <c r="Q31" s="659"/>
      <c r="R31" s="659"/>
      <c r="S31" s="659"/>
      <c r="T31" s="659"/>
      <c r="U31" s="659"/>
      <c r="V31" s="659"/>
    </row>
    <row r="32" spans="2:22" x14ac:dyDescent="0.15">
      <c r="B32" s="659"/>
      <c r="C32" s="659"/>
      <c r="D32" s="659"/>
      <c r="E32" s="659"/>
      <c r="F32" s="659"/>
      <c r="G32" s="659"/>
      <c r="H32" s="659"/>
      <c r="I32" s="659"/>
      <c r="J32" s="659"/>
      <c r="K32" s="659"/>
      <c r="L32" s="659"/>
      <c r="M32" s="659"/>
      <c r="N32" s="659"/>
      <c r="O32" s="659"/>
      <c r="P32" s="659"/>
      <c r="Q32" s="659"/>
      <c r="R32" s="659"/>
      <c r="S32" s="659"/>
      <c r="T32" s="659"/>
      <c r="U32" s="659"/>
      <c r="V32" s="659"/>
    </row>
    <row r="33" spans="2:22" x14ac:dyDescent="0.15">
      <c r="B33" s="659"/>
      <c r="C33" s="659"/>
      <c r="D33" s="659"/>
      <c r="E33" s="659"/>
      <c r="F33" s="659"/>
      <c r="G33" s="659"/>
      <c r="H33" s="659"/>
      <c r="I33" s="659"/>
      <c r="J33" s="659"/>
      <c r="K33" s="659"/>
      <c r="L33" s="659"/>
      <c r="M33" s="659"/>
      <c r="N33" s="659"/>
      <c r="O33" s="659"/>
      <c r="P33" s="659"/>
      <c r="Q33" s="659"/>
      <c r="R33" s="659"/>
      <c r="S33" s="659"/>
      <c r="T33" s="659"/>
      <c r="U33" s="659"/>
      <c r="V33" s="659"/>
    </row>
    <row r="34" spans="2:22" x14ac:dyDescent="0.15">
      <c r="B34" s="41"/>
      <c r="C34" s="41"/>
      <c r="D34" s="41"/>
      <c r="E34" s="41"/>
      <c r="F34" s="41"/>
      <c r="G34" s="41"/>
      <c r="H34" s="41"/>
      <c r="I34" s="41"/>
      <c r="J34" s="41"/>
      <c r="K34" s="41"/>
      <c r="L34" s="41"/>
      <c r="M34" s="41"/>
      <c r="N34" s="41"/>
      <c r="O34" s="41"/>
      <c r="P34" s="41"/>
      <c r="Q34" s="41"/>
      <c r="R34" s="41"/>
      <c r="S34" s="41"/>
      <c r="T34" s="41"/>
      <c r="U34" s="41"/>
      <c r="V34" s="41"/>
    </row>
    <row r="38" spans="2:22" x14ac:dyDescent="0.15">
      <c r="B38" s="7" t="s">
        <v>206</v>
      </c>
    </row>
    <row r="39" spans="2:22" x14ac:dyDescent="0.15">
      <c r="B39" s="7" t="s">
        <v>68</v>
      </c>
    </row>
    <row r="40" spans="2:22" s="8" customFormat="1" ht="28.5" customHeight="1" x14ac:dyDescent="0.15">
      <c r="B40" s="609" t="s">
        <v>69</v>
      </c>
      <c r="C40" s="609"/>
      <c r="D40" s="609"/>
      <c r="E40" s="609" t="s">
        <v>70</v>
      </c>
      <c r="F40" s="609"/>
      <c r="G40" s="609" t="s">
        <v>71</v>
      </c>
      <c r="H40" s="609"/>
      <c r="I40" s="608" t="s">
        <v>72</v>
      </c>
      <c r="J40" s="609"/>
      <c r="K40" s="609"/>
      <c r="L40" s="609"/>
      <c r="M40" s="608" t="s">
        <v>73</v>
      </c>
      <c r="N40" s="608"/>
      <c r="O40" s="609" t="s">
        <v>74</v>
      </c>
      <c r="P40" s="609"/>
      <c r="Q40" s="609"/>
      <c r="R40" s="609"/>
      <c r="S40" s="609" t="s">
        <v>1</v>
      </c>
      <c r="T40" s="609"/>
    </row>
    <row r="41" spans="2:22" s="8" customFormat="1" ht="78" customHeight="1" x14ac:dyDescent="0.15">
      <c r="B41" s="609"/>
      <c r="C41" s="609"/>
      <c r="D41" s="609"/>
      <c r="E41" s="609"/>
      <c r="F41" s="609"/>
      <c r="G41" s="37" t="s">
        <v>77</v>
      </c>
      <c r="H41" s="38" t="s">
        <v>76</v>
      </c>
      <c r="I41" s="609"/>
      <c r="J41" s="609"/>
      <c r="K41" s="609"/>
      <c r="L41" s="609"/>
      <c r="M41" s="608"/>
      <c r="N41" s="608"/>
      <c r="O41" s="608" t="s">
        <v>78</v>
      </c>
      <c r="P41" s="609"/>
      <c r="Q41" s="608" t="s">
        <v>79</v>
      </c>
      <c r="R41" s="609"/>
      <c r="S41" s="609"/>
      <c r="T41" s="609"/>
    </row>
    <row r="42" spans="2:22" s="8" customFormat="1" ht="42.75" customHeight="1" x14ac:dyDescent="0.15">
      <c r="B42" s="633"/>
      <c r="C42" s="627"/>
      <c r="D42" s="628"/>
      <c r="E42" s="633"/>
      <c r="F42" s="628"/>
      <c r="G42" s="42"/>
      <c r="H42" s="43"/>
      <c r="I42" s="58" t="str">
        <f>IF($I$43=交付申請別紙!$I$42,"","(")</f>
        <v/>
      </c>
      <c r="J42" s="689" t="str">
        <f>IF($I$43=交付申請別紙!$I$42,"",交付申請別紙!I42)</f>
        <v/>
      </c>
      <c r="K42" s="689"/>
      <c r="L42" s="59" t="str">
        <f>IF($I$43=交付申請別紙!$I$42,"",")")</f>
        <v/>
      </c>
      <c r="M42" s="686" t="str">
        <f>IF(M43=交付申請別紙!M42,"",交付申請別紙!M42)</f>
        <v/>
      </c>
      <c r="N42" s="687"/>
      <c r="O42" s="686" t="str">
        <f>IF(O43=交付申請別紙!O42,"",交付申請別紙!O42)</f>
        <v/>
      </c>
      <c r="P42" s="687"/>
      <c r="Q42" s="686" t="str">
        <f>IF(Q43=交付申請別紙!Q42,"",交付申請別紙!Q42)</f>
        <v/>
      </c>
      <c r="R42" s="687"/>
      <c r="S42" s="633"/>
      <c r="T42" s="628"/>
    </row>
    <row r="43" spans="2:22" ht="73.5" customHeight="1" x14ac:dyDescent="0.15">
      <c r="B43" s="683" t="str">
        <f>交付申請別紙!B42</f>
        <v>農産物の省エネルギー、省力・低コスト技術導入タイプ</v>
      </c>
      <c r="C43" s="684"/>
      <c r="D43" s="685"/>
      <c r="E43" s="663" t="str">
        <f>交付申請別紙!E42</f>
        <v>水稲</v>
      </c>
      <c r="F43" s="663"/>
      <c r="G43" s="666">
        <f>交付申請別紙!G42</f>
        <v>0</v>
      </c>
      <c r="H43" s="666">
        <f>交付申請別紙!H42</f>
        <v>0</v>
      </c>
      <c r="I43" s="668" t="str">
        <f>交付申請別紙!I42</f>
        <v>農薬散布用ドローン（散布幅～m)　１台</v>
      </c>
      <c r="J43" s="668"/>
      <c r="K43" s="668"/>
      <c r="L43" s="668"/>
      <c r="M43" s="670">
        <f>交付申請別紙!M42</f>
        <v>2215000</v>
      </c>
      <c r="N43" s="670"/>
      <c r="O43" s="664">
        <f>'集計表(記入不要)'!I5</f>
        <v>1107000</v>
      </c>
      <c r="P43" s="665"/>
      <c r="Q43" s="664">
        <f>M43-O43</f>
        <v>1108000</v>
      </c>
      <c r="R43" s="665"/>
      <c r="S43" s="652"/>
      <c r="T43" s="652"/>
    </row>
    <row r="44" spans="2:22" ht="28.5" customHeight="1" x14ac:dyDescent="0.15">
      <c r="B44" s="674"/>
      <c r="C44" s="675"/>
      <c r="D44" s="676"/>
      <c r="E44" s="609"/>
      <c r="F44" s="609"/>
      <c r="G44" s="667"/>
      <c r="H44" s="667"/>
      <c r="I44" s="669"/>
      <c r="J44" s="669"/>
      <c r="K44" s="669"/>
      <c r="L44" s="669"/>
      <c r="M44" s="21" t="s">
        <v>136</v>
      </c>
      <c r="N44" s="34">
        <f>M43*0.1</f>
        <v>221500</v>
      </c>
      <c r="O44" s="653"/>
      <c r="P44" s="632"/>
      <c r="Q44" s="21" t="s">
        <v>136</v>
      </c>
      <c r="R44" s="34">
        <f>N44</f>
        <v>221500</v>
      </c>
      <c r="S44" s="610"/>
      <c r="T44" s="610"/>
    </row>
    <row r="45" spans="2:22" ht="21.75" customHeight="1" x14ac:dyDescent="0.15">
      <c r="B45" s="671" t="s">
        <v>137</v>
      </c>
      <c r="C45" s="672"/>
      <c r="D45" s="672"/>
      <c r="E45" s="672"/>
      <c r="F45" s="672"/>
      <c r="G45" s="672"/>
      <c r="H45" s="672"/>
      <c r="I45" s="672"/>
      <c r="J45" s="672"/>
      <c r="K45" s="672"/>
      <c r="L45" s="673"/>
      <c r="M45" s="677" t="str">
        <f>IF(M46=交付申請別紙!M44,"",交付申請別紙!M44)</f>
        <v/>
      </c>
      <c r="N45" s="678"/>
      <c r="O45" s="679" t="str">
        <f>IF(O46=交付申請別紙!O44,"",交付申請別紙!O44)</f>
        <v/>
      </c>
      <c r="P45" s="680"/>
      <c r="Q45" s="677" t="str">
        <f>IF(Q46=交付申請別紙!Q44,"",交付申請別紙!Q44)</f>
        <v/>
      </c>
      <c r="R45" s="678"/>
      <c r="S45" s="681"/>
      <c r="T45" s="682"/>
    </row>
    <row r="46" spans="2:22" ht="28.5" customHeight="1" x14ac:dyDescent="0.15">
      <c r="B46" s="674"/>
      <c r="C46" s="675"/>
      <c r="D46" s="675"/>
      <c r="E46" s="675"/>
      <c r="F46" s="675"/>
      <c r="G46" s="675"/>
      <c r="H46" s="675"/>
      <c r="I46" s="675"/>
      <c r="J46" s="675"/>
      <c r="K46" s="675"/>
      <c r="L46" s="676"/>
      <c r="M46" s="660">
        <f>M43+N44</f>
        <v>2436500</v>
      </c>
      <c r="N46" s="660"/>
      <c r="O46" s="660">
        <f>O43</f>
        <v>1107000</v>
      </c>
      <c r="P46" s="660"/>
      <c r="Q46" s="660">
        <f>Q43+R44</f>
        <v>1329500</v>
      </c>
      <c r="R46" s="660"/>
      <c r="S46" s="661"/>
      <c r="T46" s="661"/>
    </row>
    <row r="47" spans="2:22" x14ac:dyDescent="0.15">
      <c r="B47" s="7" t="s">
        <v>61</v>
      </c>
      <c r="C47" s="7" t="s">
        <v>81</v>
      </c>
    </row>
    <row r="48" spans="2:22" x14ac:dyDescent="0.15">
      <c r="C48" s="7" t="s">
        <v>82</v>
      </c>
    </row>
    <row r="49" spans="2:21" x14ac:dyDescent="0.15">
      <c r="C49" s="7" t="s">
        <v>85</v>
      </c>
    </row>
    <row r="50" spans="2:21" x14ac:dyDescent="0.15">
      <c r="C50" s="7" t="s">
        <v>87</v>
      </c>
    </row>
    <row r="51" spans="2:21" x14ac:dyDescent="0.15">
      <c r="C51" s="7" t="s">
        <v>86</v>
      </c>
    </row>
    <row r="53" spans="2:21" x14ac:dyDescent="0.15">
      <c r="B53" s="7" t="s">
        <v>227</v>
      </c>
    </row>
    <row r="54" spans="2:21" ht="29.25" customHeight="1" x14ac:dyDescent="0.15">
      <c r="B54" s="608" t="s">
        <v>89</v>
      </c>
      <c r="C54" s="609"/>
      <c r="D54" s="609"/>
      <c r="E54" s="609"/>
      <c r="F54" s="609"/>
      <c r="G54" s="608" t="s">
        <v>225</v>
      </c>
      <c r="H54" s="609"/>
      <c r="I54" s="609"/>
      <c r="J54" s="609" t="s">
        <v>226</v>
      </c>
      <c r="K54" s="609"/>
      <c r="L54" s="609"/>
      <c r="M54" s="609" t="s">
        <v>1</v>
      </c>
      <c r="N54" s="609"/>
      <c r="O54" s="609"/>
    </row>
    <row r="55" spans="2:21" ht="52.5" customHeight="1" x14ac:dyDescent="0.15">
      <c r="B55" s="609" t="str">
        <f>I43</f>
        <v>農薬散布用ドローン（散布幅～m)　１台</v>
      </c>
      <c r="C55" s="609"/>
      <c r="D55" s="609"/>
      <c r="E55" s="609"/>
      <c r="F55" s="609"/>
      <c r="G55" s="688">
        <f>交付申請別紙!G53</f>
        <v>0</v>
      </c>
      <c r="H55" s="688"/>
      <c r="I55" s="688"/>
      <c r="J55" s="688">
        <f>交付申請別紙!J53</f>
        <v>0</v>
      </c>
      <c r="K55" s="688"/>
      <c r="L55" s="688"/>
      <c r="M55" s="688">
        <f>交付申請別紙!M53</f>
        <v>0</v>
      </c>
      <c r="N55" s="688"/>
      <c r="O55" s="688"/>
    </row>
    <row r="56" spans="2:21" x14ac:dyDescent="0.15">
      <c r="B56" s="7" t="s">
        <v>61</v>
      </c>
      <c r="C56" s="7" t="s">
        <v>92</v>
      </c>
    </row>
    <row r="59" spans="2:21" x14ac:dyDescent="0.15">
      <c r="B59" s="7" t="s">
        <v>93</v>
      </c>
    </row>
    <row r="60" spans="2:21" x14ac:dyDescent="0.15">
      <c r="B60" s="7" t="s">
        <v>94</v>
      </c>
    </row>
    <row r="61" spans="2:21" ht="40.5" customHeight="1" x14ac:dyDescent="0.15">
      <c r="B61" s="609" t="s">
        <v>95</v>
      </c>
      <c r="C61" s="609"/>
      <c r="D61" s="609"/>
      <c r="E61" s="609"/>
      <c r="F61" s="609" t="s">
        <v>96</v>
      </c>
      <c r="G61" s="609"/>
      <c r="H61" s="609"/>
      <c r="I61" s="609"/>
      <c r="J61" s="608" t="s">
        <v>97</v>
      </c>
      <c r="K61" s="609"/>
      <c r="L61" s="609"/>
      <c r="M61" s="608" t="s">
        <v>98</v>
      </c>
      <c r="N61" s="609"/>
      <c r="O61" s="609"/>
      <c r="P61" s="608" t="s">
        <v>99</v>
      </c>
      <c r="Q61" s="609"/>
      <c r="R61" s="609" t="s">
        <v>100</v>
      </c>
      <c r="S61" s="609"/>
      <c r="T61" s="609"/>
      <c r="U61" s="609"/>
    </row>
    <row r="62" spans="2:21" ht="76.5" customHeight="1" x14ac:dyDescent="0.15">
      <c r="B62" s="643" t="str">
        <f>交付申請別紙!B60</f>
        <v>労働時間の削減</v>
      </c>
      <c r="C62" s="643"/>
      <c r="D62" s="643"/>
      <c r="E62" s="643"/>
      <c r="F62" s="662" t="str">
        <f>交付申請別紙!F60</f>
        <v>【記入例】
ドローンの導入により、農薬散布時間を削減する。</v>
      </c>
      <c r="G62" s="662"/>
      <c r="H62" s="662"/>
      <c r="I62" s="662"/>
      <c r="J62" s="643">
        <f>交付申請別紙!J60</f>
        <v>3.2</v>
      </c>
      <c r="K62" s="643"/>
      <c r="L62" s="643"/>
      <c r="M62" s="643">
        <f>交付申請別紙!M60</f>
        <v>1.2</v>
      </c>
      <c r="N62" s="643"/>
      <c r="O62" s="643"/>
      <c r="P62" s="643">
        <f>交付申請別紙!P60</f>
        <v>-62.5</v>
      </c>
      <c r="Q62" s="643"/>
      <c r="R62" s="643" t="str">
        <f>交付申請別紙!R60</f>
        <v>【記入例】
作業日誌により確認する。
目標値はカタログから算出した。</v>
      </c>
      <c r="S62" s="643"/>
      <c r="T62" s="643"/>
      <c r="U62" s="643"/>
    </row>
    <row r="63" spans="2:21" ht="76.5" customHeight="1" x14ac:dyDescent="0.15">
      <c r="B63" s="643" t="str">
        <f>交付申請別紙!B61</f>
        <v>－</v>
      </c>
      <c r="C63" s="643"/>
      <c r="D63" s="643"/>
      <c r="E63" s="643"/>
      <c r="F63" s="643">
        <f>交付申請別紙!F61</f>
        <v>0</v>
      </c>
      <c r="G63" s="643"/>
      <c r="H63" s="643"/>
      <c r="I63" s="643"/>
      <c r="J63" s="643" t="str">
        <f>交付申請別紙!J61</f>
        <v/>
      </c>
      <c r="K63" s="643"/>
      <c r="L63" s="643"/>
      <c r="M63" s="643" t="str">
        <f>交付申請別紙!M61</f>
        <v/>
      </c>
      <c r="N63" s="643"/>
      <c r="O63" s="643"/>
      <c r="P63" s="643" t="str">
        <f>交付申請別紙!P61</f>
        <v/>
      </c>
      <c r="Q63" s="643"/>
      <c r="R63" s="643">
        <f>交付申請別紙!R61</f>
        <v>0</v>
      </c>
      <c r="S63" s="643"/>
      <c r="T63" s="643"/>
      <c r="U63" s="643"/>
    </row>
    <row r="64" spans="2:21" x14ac:dyDescent="0.15">
      <c r="B64" s="7" t="s">
        <v>61</v>
      </c>
      <c r="C64" s="7" t="s">
        <v>102</v>
      </c>
    </row>
    <row r="65" spans="2:22" x14ac:dyDescent="0.15">
      <c r="C65" s="7" t="s">
        <v>103</v>
      </c>
    </row>
    <row r="66" spans="2:22" x14ac:dyDescent="0.15">
      <c r="C66" s="7" t="s">
        <v>104</v>
      </c>
    </row>
    <row r="69" spans="2:22" x14ac:dyDescent="0.15">
      <c r="B69" s="7" t="s">
        <v>105</v>
      </c>
    </row>
    <row r="70" spans="2:22" x14ac:dyDescent="0.15">
      <c r="B70" s="658" t="str">
        <f>交付申請別紙!B68</f>
        <v>＜記載例１＞県や農協の指導や情報提供を受けながら、導入した機械による～～の作業の省力化に努める。
＜記載例２＞農地中間管理事業を活用しながら、経営規模の拡大に努める。
※成果目標の内容に合わせて、関係機関やメーカー等との連携等について、簡潔に記載する。</v>
      </c>
      <c r="C70" s="659"/>
      <c r="D70" s="659"/>
      <c r="E70" s="659"/>
      <c r="F70" s="659"/>
      <c r="G70" s="659"/>
      <c r="H70" s="659"/>
      <c r="I70" s="659"/>
      <c r="J70" s="659"/>
      <c r="K70" s="659"/>
      <c r="L70" s="659"/>
      <c r="M70" s="659"/>
      <c r="N70" s="659"/>
      <c r="O70" s="659"/>
      <c r="P70" s="659"/>
      <c r="Q70" s="659"/>
      <c r="R70" s="659"/>
      <c r="S70" s="659"/>
      <c r="T70" s="659"/>
      <c r="U70" s="659"/>
      <c r="V70" s="659"/>
    </row>
    <row r="71" spans="2:22" x14ac:dyDescent="0.15">
      <c r="B71" s="659"/>
      <c r="C71" s="659"/>
      <c r="D71" s="659"/>
      <c r="E71" s="659"/>
      <c r="F71" s="659"/>
      <c r="G71" s="659"/>
      <c r="H71" s="659"/>
      <c r="I71" s="659"/>
      <c r="J71" s="659"/>
      <c r="K71" s="659"/>
      <c r="L71" s="659"/>
      <c r="M71" s="659"/>
      <c r="N71" s="659"/>
      <c r="O71" s="659"/>
      <c r="P71" s="659"/>
      <c r="Q71" s="659"/>
      <c r="R71" s="659"/>
      <c r="S71" s="659"/>
      <c r="T71" s="659"/>
      <c r="U71" s="659"/>
      <c r="V71" s="659"/>
    </row>
    <row r="72" spans="2:22" x14ac:dyDescent="0.15">
      <c r="B72" s="659"/>
      <c r="C72" s="659"/>
      <c r="D72" s="659"/>
      <c r="E72" s="659"/>
      <c r="F72" s="659"/>
      <c r="G72" s="659"/>
      <c r="H72" s="659"/>
      <c r="I72" s="659"/>
      <c r="J72" s="659"/>
      <c r="K72" s="659"/>
      <c r="L72" s="659"/>
      <c r="M72" s="659"/>
      <c r="N72" s="659"/>
      <c r="O72" s="659"/>
      <c r="P72" s="659"/>
      <c r="Q72" s="659"/>
      <c r="R72" s="659"/>
      <c r="S72" s="659"/>
      <c r="T72" s="659"/>
      <c r="U72" s="659"/>
      <c r="V72" s="659"/>
    </row>
    <row r="75" spans="2:22" x14ac:dyDescent="0.15">
      <c r="B75" s="7" t="s">
        <v>107</v>
      </c>
    </row>
    <row r="76" spans="2:22" x14ac:dyDescent="0.15">
      <c r="B76" s="609" t="s">
        <v>108</v>
      </c>
      <c r="C76" s="609"/>
      <c r="D76" s="609"/>
      <c r="E76" s="609"/>
      <c r="F76" s="609"/>
      <c r="G76" s="609" t="s">
        <v>109</v>
      </c>
      <c r="H76" s="609"/>
      <c r="I76" s="609"/>
      <c r="J76" s="609"/>
      <c r="K76" s="609"/>
      <c r="L76" s="609"/>
      <c r="M76" s="609"/>
      <c r="N76" s="609"/>
      <c r="O76" s="609"/>
    </row>
    <row r="77" spans="2:22" ht="51.95" customHeight="1" x14ac:dyDescent="0.15">
      <c r="B77" s="634" t="s">
        <v>110</v>
      </c>
      <c r="C77" s="634"/>
      <c r="D77" s="634"/>
      <c r="E77" s="634"/>
      <c r="F77" s="634"/>
      <c r="G77" s="609" t="str">
        <f>交付申請別紙!G75</f>
        <v>要記入</v>
      </c>
      <c r="H77" s="609"/>
      <c r="I77" s="609"/>
      <c r="J77" s="609"/>
      <c r="K77" s="609"/>
      <c r="L77" s="609"/>
      <c r="M77" s="609"/>
      <c r="N77" s="609"/>
      <c r="O77" s="609"/>
    </row>
    <row r="78" spans="2:22" ht="51.95" customHeight="1" x14ac:dyDescent="0.15">
      <c r="B78" s="634" t="s">
        <v>111</v>
      </c>
      <c r="C78" s="634"/>
      <c r="D78" s="634"/>
      <c r="E78" s="634"/>
      <c r="F78" s="634"/>
      <c r="G78" s="609" t="str">
        <f>交付申請別紙!G76</f>
        <v>要記入</v>
      </c>
      <c r="H78" s="609"/>
      <c r="I78" s="609"/>
      <c r="J78" s="609"/>
      <c r="K78" s="609"/>
      <c r="L78" s="609"/>
      <c r="M78" s="609"/>
      <c r="N78" s="609"/>
      <c r="O78" s="609"/>
    </row>
    <row r="79" spans="2:22" x14ac:dyDescent="0.15">
      <c r="B79" s="7" t="s">
        <v>61</v>
      </c>
      <c r="C79" s="123" t="s">
        <v>327</v>
      </c>
    </row>
    <row r="80" spans="2:22" x14ac:dyDescent="0.15">
      <c r="C80" s="7" t="s">
        <v>326</v>
      </c>
    </row>
    <row r="81" spans="2:22" x14ac:dyDescent="0.15">
      <c r="C81" s="7" t="s">
        <v>328</v>
      </c>
    </row>
    <row r="83" spans="2:22" x14ac:dyDescent="0.15">
      <c r="B83" s="7" t="s">
        <v>33</v>
      </c>
    </row>
    <row r="84" spans="2:22" s="8" customFormat="1" ht="20.100000000000001" customHeight="1" x14ac:dyDescent="0.15">
      <c r="B84" s="609" t="s">
        <v>34</v>
      </c>
      <c r="C84" s="609"/>
      <c r="D84" s="608" t="s">
        <v>35</v>
      </c>
      <c r="E84" s="609" t="s">
        <v>36</v>
      </c>
      <c r="F84" s="609"/>
      <c r="G84" s="605" t="s">
        <v>38</v>
      </c>
      <c r="H84" s="606"/>
      <c r="I84" s="609" t="s">
        <v>39</v>
      </c>
      <c r="J84" s="609"/>
      <c r="K84" s="609"/>
      <c r="L84" s="609"/>
      <c r="M84" s="609"/>
      <c r="N84" s="609"/>
      <c r="O84" s="609"/>
      <c r="P84" s="609"/>
      <c r="Q84" s="609"/>
      <c r="R84" s="609"/>
      <c r="S84" s="609"/>
      <c r="T84" s="609"/>
      <c r="U84" s="648" t="s">
        <v>52</v>
      </c>
      <c r="V84" s="609" t="s">
        <v>1</v>
      </c>
    </row>
    <row r="85" spans="2:22" s="8" customFormat="1" ht="20.100000000000001" customHeight="1" x14ac:dyDescent="0.15">
      <c r="B85" s="609"/>
      <c r="C85" s="609"/>
      <c r="D85" s="608"/>
      <c r="E85" s="36" t="s">
        <v>37</v>
      </c>
      <c r="F85" s="36" t="s">
        <v>13</v>
      </c>
      <c r="G85" s="36" t="s">
        <v>37</v>
      </c>
      <c r="H85" s="36" t="s">
        <v>13</v>
      </c>
      <c r="I85" s="36" t="s">
        <v>40</v>
      </c>
      <c r="J85" s="36" t="s">
        <v>41</v>
      </c>
      <c r="K85" s="36" t="s">
        <v>42</v>
      </c>
      <c r="L85" s="36" t="s">
        <v>43</v>
      </c>
      <c r="M85" s="36" t="s">
        <v>44</v>
      </c>
      <c r="N85" s="36" t="s">
        <v>45</v>
      </c>
      <c r="O85" s="36" t="s">
        <v>46</v>
      </c>
      <c r="P85" s="36" t="s">
        <v>47</v>
      </c>
      <c r="Q85" s="36" t="s">
        <v>48</v>
      </c>
      <c r="R85" s="36" t="s">
        <v>49</v>
      </c>
      <c r="S85" s="36" t="s">
        <v>50</v>
      </c>
      <c r="T85" s="36" t="s">
        <v>51</v>
      </c>
      <c r="U85" s="648"/>
      <c r="V85" s="609"/>
    </row>
    <row r="86" spans="2:22" s="41" customFormat="1" ht="69" customHeight="1" x14ac:dyDescent="0.15">
      <c r="B86" s="643">
        <f>交付申請別紙!B84</f>
        <v>0</v>
      </c>
      <c r="C86" s="643"/>
      <c r="D86" s="60">
        <f>交付申請別紙!D84</f>
        <v>0</v>
      </c>
      <c r="E86" s="60">
        <f>交付申請別紙!E84</f>
        <v>0</v>
      </c>
      <c r="F86" s="60">
        <f>交付申請別紙!F84</f>
        <v>0</v>
      </c>
      <c r="G86" s="60">
        <f>交付申請別紙!G84</f>
        <v>0</v>
      </c>
      <c r="H86" s="60">
        <f>交付申請別紙!H84</f>
        <v>0</v>
      </c>
      <c r="I86" s="60">
        <f>交付申請別紙!I84</f>
        <v>0</v>
      </c>
      <c r="J86" s="60">
        <f>交付申請別紙!J84</f>
        <v>0</v>
      </c>
      <c r="K86" s="60">
        <f>交付申請別紙!K84</f>
        <v>0</v>
      </c>
      <c r="L86" s="60">
        <f>交付申請別紙!L84</f>
        <v>0</v>
      </c>
      <c r="M86" s="60">
        <f>交付申請別紙!M84</f>
        <v>0</v>
      </c>
      <c r="N86" s="60">
        <f>交付申請別紙!N84</f>
        <v>0</v>
      </c>
      <c r="O86" s="60">
        <f>交付申請別紙!O84</f>
        <v>0</v>
      </c>
      <c r="P86" s="60">
        <f>交付申請別紙!P84</f>
        <v>0</v>
      </c>
      <c r="Q86" s="60">
        <f>交付申請別紙!Q84</f>
        <v>0</v>
      </c>
      <c r="R86" s="60">
        <f>交付申請別紙!R84</f>
        <v>0</v>
      </c>
      <c r="S86" s="60">
        <f>交付申請別紙!S84</f>
        <v>0</v>
      </c>
      <c r="T86" s="60">
        <f>交付申請別紙!T84</f>
        <v>0</v>
      </c>
      <c r="U86" s="60">
        <f>交付申請別紙!U84</f>
        <v>0</v>
      </c>
      <c r="V86" s="60">
        <f>交付申請別紙!V84</f>
        <v>0</v>
      </c>
    </row>
    <row r="87" spans="2:22" x14ac:dyDescent="0.15">
      <c r="B87" s="7" t="s">
        <v>53</v>
      </c>
    </row>
    <row r="88" spans="2:22" x14ac:dyDescent="0.15">
      <c r="C88" s="7" t="s">
        <v>54</v>
      </c>
    </row>
    <row r="91" spans="2:22" x14ac:dyDescent="0.15">
      <c r="B91" s="7" t="s">
        <v>112</v>
      </c>
    </row>
    <row r="92" spans="2:22" x14ac:dyDescent="0.15">
      <c r="B92" s="23" t="s">
        <v>113</v>
      </c>
      <c r="C92" s="23"/>
      <c r="D92" s="23"/>
      <c r="E92" s="23"/>
      <c r="F92" s="23"/>
      <c r="G92" s="23"/>
      <c r="H92" s="23"/>
      <c r="I92" s="23" t="s">
        <v>116</v>
      </c>
      <c r="J92" s="23"/>
      <c r="K92" s="63"/>
      <c r="L92" s="61" t="str">
        <f>IF(交付申請別紙!L90="","",交付申請別紙!L90)</f>
        <v/>
      </c>
      <c r="M92" s="23" t="s">
        <v>117</v>
      </c>
    </row>
    <row r="93" spans="2:22" x14ac:dyDescent="0.15">
      <c r="B93" s="24" t="s">
        <v>114</v>
      </c>
      <c r="C93" s="24"/>
      <c r="D93" s="24"/>
      <c r="E93" s="24"/>
      <c r="F93" s="24"/>
      <c r="G93" s="24"/>
      <c r="H93" s="24"/>
      <c r="I93" s="24" t="s">
        <v>116</v>
      </c>
      <c r="J93" s="24"/>
      <c r="K93" s="64"/>
      <c r="L93" s="62" t="str">
        <f>IF(交付申請別紙!L91="","",交付申請別紙!L91)</f>
        <v/>
      </c>
      <c r="M93" s="24" t="s">
        <v>117</v>
      </c>
    </row>
    <row r="94" spans="2:22" x14ac:dyDescent="0.15">
      <c r="B94" s="24" t="str">
        <f>交付申請別紙!B92</f>
        <v>（３）　その他資金（具体的な資金名　　　　　　　　　）</v>
      </c>
      <c r="C94" s="25"/>
      <c r="D94" s="25"/>
      <c r="E94" s="25"/>
      <c r="F94" s="25"/>
      <c r="G94" s="25"/>
      <c r="H94" s="24"/>
      <c r="I94" s="24" t="s">
        <v>116</v>
      </c>
      <c r="J94" s="24"/>
      <c r="K94" s="64"/>
      <c r="L94" s="62" t="str">
        <f>IF(交付申請別紙!L92="","",交付申請別紙!L92)</f>
        <v/>
      </c>
      <c r="M94" s="24" t="s">
        <v>117</v>
      </c>
    </row>
    <row r="95" spans="2:22" x14ac:dyDescent="0.15">
      <c r="C95" s="7" t="s">
        <v>118</v>
      </c>
    </row>
    <row r="98" spans="2:17" x14ac:dyDescent="0.15">
      <c r="B98" s="7" t="s">
        <v>229</v>
      </c>
    </row>
    <row r="99" spans="2:17" x14ac:dyDescent="0.15">
      <c r="C99" s="20"/>
    </row>
    <row r="103" spans="2:17" x14ac:dyDescent="0.15">
      <c r="B103" s="7" t="s">
        <v>232</v>
      </c>
    </row>
    <row r="104" spans="2:17" x14ac:dyDescent="0.15">
      <c r="B104" s="7" t="s">
        <v>121</v>
      </c>
    </row>
    <row r="105" spans="2:17" x14ac:dyDescent="0.15">
      <c r="B105" s="609" t="s">
        <v>0</v>
      </c>
      <c r="C105" s="609"/>
      <c r="D105" s="609"/>
      <c r="E105" s="609"/>
      <c r="F105" s="609"/>
      <c r="G105" s="608" t="s">
        <v>233</v>
      </c>
      <c r="H105" s="609"/>
      <c r="I105" s="608" t="s">
        <v>130</v>
      </c>
      <c r="J105" s="609"/>
      <c r="K105" s="609" t="s">
        <v>126</v>
      </c>
      <c r="L105" s="609"/>
      <c r="M105" s="609"/>
      <c r="N105" s="609"/>
      <c r="O105" s="609" t="s">
        <v>1</v>
      </c>
      <c r="P105" s="609"/>
      <c r="Q105" s="609"/>
    </row>
    <row r="106" spans="2:17" x14ac:dyDescent="0.15">
      <c r="B106" s="609"/>
      <c r="C106" s="609"/>
      <c r="D106" s="609"/>
      <c r="E106" s="609"/>
      <c r="F106" s="609"/>
      <c r="G106" s="609"/>
      <c r="H106" s="609"/>
      <c r="I106" s="609"/>
      <c r="J106" s="609"/>
      <c r="K106" s="609" t="s">
        <v>127</v>
      </c>
      <c r="L106" s="609"/>
      <c r="M106" s="609" t="s">
        <v>128</v>
      </c>
      <c r="N106" s="609"/>
      <c r="O106" s="609"/>
      <c r="P106" s="609"/>
      <c r="Q106" s="609"/>
    </row>
    <row r="107" spans="2:17" x14ac:dyDescent="0.15">
      <c r="B107" s="633"/>
      <c r="C107" s="627"/>
      <c r="D107" s="627"/>
      <c r="E107" s="627"/>
      <c r="F107" s="627"/>
      <c r="G107" s="633"/>
      <c r="H107" s="628"/>
      <c r="I107" s="627"/>
      <c r="J107" s="627"/>
      <c r="K107" s="633"/>
      <c r="L107" s="628"/>
      <c r="M107" s="633"/>
      <c r="N107" s="628"/>
      <c r="O107" s="627"/>
      <c r="P107" s="627"/>
      <c r="Q107" s="628"/>
    </row>
    <row r="108" spans="2:17" x14ac:dyDescent="0.15">
      <c r="B108" s="637" t="s">
        <v>132</v>
      </c>
      <c r="C108" s="638"/>
      <c r="D108" s="638"/>
      <c r="E108" s="638"/>
      <c r="F108" s="638"/>
      <c r="G108" s="617">
        <f>O46</f>
        <v>1107000</v>
      </c>
      <c r="H108" s="618"/>
      <c r="I108" s="635">
        <f>交付申請別紙!G106</f>
        <v>1107000</v>
      </c>
      <c r="J108" s="635"/>
      <c r="K108" s="617" t="str">
        <f>IF(G108&gt;I108,G108-I108,"")</f>
        <v/>
      </c>
      <c r="L108" s="618"/>
      <c r="M108" s="617" t="str">
        <f>IF(G108&lt;I108,I108-G108,"")</f>
        <v/>
      </c>
      <c r="N108" s="618"/>
      <c r="O108" s="629"/>
      <c r="P108" s="629"/>
      <c r="Q108" s="630"/>
    </row>
    <row r="109" spans="2:17" x14ac:dyDescent="0.15">
      <c r="B109" s="639" t="s">
        <v>133</v>
      </c>
      <c r="C109" s="640"/>
      <c r="D109" s="640"/>
      <c r="E109" s="640"/>
      <c r="F109" s="640"/>
      <c r="G109" s="619">
        <f>Q46</f>
        <v>1329500</v>
      </c>
      <c r="H109" s="620"/>
      <c r="I109" s="636">
        <f>交付申請別紙!G107</f>
        <v>1329500</v>
      </c>
      <c r="J109" s="636"/>
      <c r="K109" s="619" t="str">
        <f t="shared" ref="K109:K110" si="0">IF(G109&gt;I109,G109-I109,"")</f>
        <v/>
      </c>
      <c r="L109" s="620"/>
      <c r="M109" s="619" t="str">
        <f t="shared" ref="M109:M110" si="1">IF(G109&lt;I109,I109-G109,"")</f>
        <v/>
      </c>
      <c r="N109" s="620"/>
      <c r="O109" s="631"/>
      <c r="P109" s="631"/>
      <c r="Q109" s="632"/>
    </row>
    <row r="110" spans="2:17" x14ac:dyDescent="0.15">
      <c r="B110" s="609" t="s">
        <v>134</v>
      </c>
      <c r="C110" s="609"/>
      <c r="D110" s="609"/>
      <c r="E110" s="609"/>
      <c r="F110" s="609"/>
      <c r="G110" s="625">
        <f>G108+G109</f>
        <v>2436500</v>
      </c>
      <c r="H110" s="625"/>
      <c r="I110" s="625">
        <f>SUM(I108:J109)</f>
        <v>2436500</v>
      </c>
      <c r="J110" s="625"/>
      <c r="K110" s="625" t="str">
        <f t="shared" si="0"/>
        <v/>
      </c>
      <c r="L110" s="625"/>
      <c r="M110" s="625" t="str">
        <f t="shared" si="1"/>
        <v/>
      </c>
      <c r="N110" s="625"/>
      <c r="O110" s="609"/>
      <c r="P110" s="609"/>
      <c r="Q110" s="609"/>
    </row>
    <row r="111" spans="2:17" x14ac:dyDescent="0.15">
      <c r="K111" s="65"/>
      <c r="L111" s="65"/>
      <c r="M111" s="65"/>
      <c r="N111" s="65"/>
    </row>
    <row r="112" spans="2:17" x14ac:dyDescent="0.15">
      <c r="B112" s="7" t="s">
        <v>135</v>
      </c>
      <c r="K112" s="65"/>
      <c r="L112" s="65"/>
      <c r="M112" s="65"/>
      <c r="N112" s="65"/>
    </row>
    <row r="113" spans="2:17" x14ac:dyDescent="0.15">
      <c r="B113" s="609" t="s">
        <v>0</v>
      </c>
      <c r="C113" s="609"/>
      <c r="D113" s="609"/>
      <c r="E113" s="609"/>
      <c r="F113" s="609"/>
      <c r="G113" s="608" t="s">
        <v>233</v>
      </c>
      <c r="H113" s="609"/>
      <c r="I113" s="608" t="s">
        <v>130</v>
      </c>
      <c r="J113" s="609"/>
      <c r="K113" s="655" t="s">
        <v>126</v>
      </c>
      <c r="L113" s="655"/>
      <c r="M113" s="655"/>
      <c r="N113" s="655"/>
      <c r="O113" s="609" t="s">
        <v>1</v>
      </c>
      <c r="P113" s="609"/>
      <c r="Q113" s="609"/>
    </row>
    <row r="114" spans="2:17" x14ac:dyDescent="0.15">
      <c r="B114" s="609"/>
      <c r="C114" s="609"/>
      <c r="D114" s="609"/>
      <c r="E114" s="609"/>
      <c r="F114" s="609"/>
      <c r="G114" s="609"/>
      <c r="H114" s="609"/>
      <c r="I114" s="609"/>
      <c r="J114" s="609"/>
      <c r="K114" s="655" t="s">
        <v>127</v>
      </c>
      <c r="L114" s="655"/>
      <c r="M114" s="655" t="s">
        <v>128</v>
      </c>
      <c r="N114" s="655"/>
      <c r="O114" s="609"/>
      <c r="P114" s="609"/>
      <c r="Q114" s="609"/>
    </row>
    <row r="115" spans="2:17" x14ac:dyDescent="0.15">
      <c r="B115" s="633"/>
      <c r="C115" s="627"/>
      <c r="D115" s="627"/>
      <c r="E115" s="627"/>
      <c r="F115" s="627"/>
      <c r="G115" s="633"/>
      <c r="H115" s="628"/>
      <c r="I115" s="627"/>
      <c r="J115" s="627"/>
      <c r="K115" s="656"/>
      <c r="L115" s="657"/>
      <c r="M115" s="656"/>
      <c r="N115" s="657"/>
      <c r="O115" s="627"/>
      <c r="P115" s="627"/>
      <c r="Q115" s="628"/>
    </row>
    <row r="116" spans="2:17" x14ac:dyDescent="0.15">
      <c r="B116" s="611" t="str">
        <f>B43</f>
        <v>農産物の省エネルギー、省力・低コスト技術導入タイプ</v>
      </c>
      <c r="C116" s="612"/>
      <c r="D116" s="612"/>
      <c r="E116" s="612"/>
      <c r="F116" s="613"/>
      <c r="G116" s="617">
        <f>M46</f>
        <v>2436500</v>
      </c>
      <c r="H116" s="618"/>
      <c r="I116" s="617">
        <f>交付申請別紙!G114</f>
        <v>2436500</v>
      </c>
      <c r="J116" s="618"/>
      <c r="K116" s="617" t="str">
        <f t="shared" ref="K116:K118" si="2">IF(G116&gt;I116,G116-I116,"")</f>
        <v/>
      </c>
      <c r="L116" s="618"/>
      <c r="M116" s="617" t="str">
        <f t="shared" ref="M116:M118" si="3">IF(G116&lt;I116,I116-G116,"")</f>
        <v/>
      </c>
      <c r="N116" s="618"/>
      <c r="O116" s="629"/>
      <c r="P116" s="629"/>
      <c r="Q116" s="630"/>
    </row>
    <row r="117" spans="2:17" x14ac:dyDescent="0.15">
      <c r="B117" s="614"/>
      <c r="C117" s="615"/>
      <c r="D117" s="615"/>
      <c r="E117" s="615"/>
      <c r="F117" s="616"/>
      <c r="G117" s="619"/>
      <c r="H117" s="620"/>
      <c r="I117" s="619"/>
      <c r="J117" s="620"/>
      <c r="K117" s="619" t="str">
        <f t="shared" si="2"/>
        <v/>
      </c>
      <c r="L117" s="620"/>
      <c r="M117" s="619" t="str">
        <f t="shared" si="3"/>
        <v/>
      </c>
      <c r="N117" s="620"/>
      <c r="O117" s="631"/>
      <c r="P117" s="631"/>
      <c r="Q117" s="632"/>
    </row>
    <row r="118" spans="2:17" x14ac:dyDescent="0.15">
      <c r="B118" s="609" t="s">
        <v>134</v>
      </c>
      <c r="C118" s="609"/>
      <c r="D118" s="609"/>
      <c r="E118" s="609"/>
      <c r="F118" s="609"/>
      <c r="G118" s="625">
        <f>G116</f>
        <v>2436500</v>
      </c>
      <c r="H118" s="625"/>
      <c r="I118" s="625">
        <f>I116</f>
        <v>2436500</v>
      </c>
      <c r="J118" s="625"/>
      <c r="K118" s="625" t="str">
        <f t="shared" si="2"/>
        <v/>
      </c>
      <c r="L118" s="625"/>
      <c r="M118" s="625" t="str">
        <f t="shared" si="3"/>
        <v/>
      </c>
      <c r="N118" s="625"/>
      <c r="O118" s="609"/>
      <c r="P118" s="609"/>
      <c r="Q118" s="609"/>
    </row>
    <row r="119" spans="2:17" x14ac:dyDescent="0.15">
      <c r="B119" s="7" t="s">
        <v>138</v>
      </c>
    </row>
    <row r="122" spans="2:17" x14ac:dyDescent="0.15">
      <c r="B122" s="7" t="s">
        <v>139</v>
      </c>
    </row>
    <row r="123" spans="2:17" x14ac:dyDescent="0.15">
      <c r="B123" s="7" t="s">
        <v>140</v>
      </c>
    </row>
    <row r="124" spans="2:17" x14ac:dyDescent="0.15">
      <c r="B124" s="7" t="s">
        <v>141</v>
      </c>
    </row>
    <row r="125" spans="2:17" x14ac:dyDescent="0.15">
      <c r="B125" s="7" t="s">
        <v>142</v>
      </c>
    </row>
    <row r="126" spans="2:17" x14ac:dyDescent="0.15">
      <c r="B126" s="7" t="s">
        <v>143</v>
      </c>
    </row>
    <row r="127" spans="2:17" x14ac:dyDescent="0.15">
      <c r="B127" s="7" t="s">
        <v>144</v>
      </c>
    </row>
    <row r="128" spans="2:17" x14ac:dyDescent="0.15">
      <c r="B128" s="7" t="s">
        <v>145</v>
      </c>
    </row>
    <row r="129" spans="2:19" x14ac:dyDescent="0.15">
      <c r="B129" s="7" t="s">
        <v>146</v>
      </c>
    </row>
    <row r="130" spans="2:19" x14ac:dyDescent="0.15">
      <c r="B130" s="7" t="s">
        <v>147</v>
      </c>
    </row>
    <row r="131" spans="2:19" x14ac:dyDescent="0.15">
      <c r="B131" s="7" t="s">
        <v>148</v>
      </c>
    </row>
    <row r="132" spans="2:19" x14ac:dyDescent="0.15">
      <c r="B132" s="7" t="s">
        <v>302</v>
      </c>
    </row>
    <row r="135" spans="2:19" x14ac:dyDescent="0.15">
      <c r="B135" s="7" t="s">
        <v>149</v>
      </c>
    </row>
    <row r="136" spans="2:19" ht="21.75" customHeight="1" x14ac:dyDescent="0.15">
      <c r="B136" s="609" t="s">
        <v>150</v>
      </c>
      <c r="C136" s="609"/>
      <c r="D136" s="609"/>
      <c r="E136" s="609"/>
      <c r="F136" s="609" t="s">
        <v>230</v>
      </c>
      <c r="G136" s="609"/>
      <c r="H136" s="609"/>
      <c r="I136" s="609"/>
      <c r="J136" s="609"/>
      <c r="K136" s="609"/>
      <c r="L136" s="609"/>
      <c r="M136" s="609"/>
      <c r="N136" s="609"/>
      <c r="O136" s="609"/>
      <c r="P136" s="609"/>
      <c r="Q136" s="609"/>
      <c r="R136" s="609"/>
      <c r="S136" s="609"/>
    </row>
    <row r="137" spans="2:19" ht="33.75" customHeight="1" x14ac:dyDescent="0.15">
      <c r="B137" s="609"/>
      <c r="C137" s="609"/>
      <c r="D137" s="609"/>
      <c r="E137" s="609"/>
      <c r="F137" s="609" t="s">
        <v>152</v>
      </c>
      <c r="G137" s="609"/>
      <c r="H137" s="609"/>
      <c r="I137" s="608" t="s">
        <v>153</v>
      </c>
      <c r="J137" s="609"/>
      <c r="K137" s="609"/>
      <c r="L137" s="608" t="s">
        <v>231</v>
      </c>
      <c r="M137" s="609"/>
      <c r="N137" s="609"/>
      <c r="O137" s="608" t="s">
        <v>155</v>
      </c>
      <c r="P137" s="609"/>
      <c r="Q137" s="609" t="s">
        <v>133</v>
      </c>
      <c r="R137" s="609"/>
      <c r="S137" s="609"/>
    </row>
    <row r="138" spans="2:19" ht="98.25" customHeight="1" x14ac:dyDescent="0.15">
      <c r="B138" s="609" t="str">
        <f>I43</f>
        <v>農薬散布用ドローン（散布幅～m)　１台</v>
      </c>
      <c r="C138" s="609"/>
      <c r="D138" s="609"/>
      <c r="E138" s="609"/>
      <c r="F138" s="610"/>
      <c r="G138" s="610"/>
      <c r="H138" s="610"/>
      <c r="I138" s="610"/>
      <c r="J138" s="610"/>
      <c r="K138" s="610"/>
      <c r="L138" s="610"/>
      <c r="M138" s="610"/>
      <c r="N138" s="610"/>
      <c r="O138" s="610"/>
      <c r="P138" s="610"/>
      <c r="Q138" s="610"/>
      <c r="R138" s="610"/>
      <c r="S138" s="610"/>
    </row>
    <row r="139" spans="2:19" x14ac:dyDescent="0.15">
      <c r="B139" s="7" t="s">
        <v>156</v>
      </c>
    </row>
  </sheetData>
  <mergeCells count="146">
    <mergeCell ref="C12:D12"/>
    <mergeCell ref="C15:D15"/>
    <mergeCell ref="B18:V21"/>
    <mergeCell ref="B30:V33"/>
    <mergeCell ref="S40:T41"/>
    <mergeCell ref="O41:P41"/>
    <mergeCell ref="Q41:R41"/>
    <mergeCell ref="J42:K42"/>
    <mergeCell ref="O42:P42"/>
    <mergeCell ref="Q42:R42"/>
    <mergeCell ref="B40:D41"/>
    <mergeCell ref="E40:F41"/>
    <mergeCell ref="G40:H40"/>
    <mergeCell ref="I40:L41"/>
    <mergeCell ref="M40:N41"/>
    <mergeCell ref="O40:R40"/>
    <mergeCell ref="S42:T42"/>
    <mergeCell ref="R61:U61"/>
    <mergeCell ref="B54:F54"/>
    <mergeCell ref="G54:I54"/>
    <mergeCell ref="J54:L54"/>
    <mergeCell ref="M54:O54"/>
    <mergeCell ref="B55:F55"/>
    <mergeCell ref="G55:I55"/>
    <mergeCell ref="J55:L55"/>
    <mergeCell ref="M55:O55"/>
    <mergeCell ref="B43:D44"/>
    <mergeCell ref="B42:D42"/>
    <mergeCell ref="E42:F42"/>
    <mergeCell ref="M42:N42"/>
    <mergeCell ref="B61:E61"/>
    <mergeCell ref="F61:I61"/>
    <mergeCell ref="J61:L61"/>
    <mergeCell ref="M61:O61"/>
    <mergeCell ref="P61:Q61"/>
    <mergeCell ref="S43:T44"/>
    <mergeCell ref="O44:P44"/>
    <mergeCell ref="M46:N46"/>
    <mergeCell ref="O46:P46"/>
    <mergeCell ref="Q46:R46"/>
    <mergeCell ref="S46:T46"/>
    <mergeCell ref="B62:E62"/>
    <mergeCell ref="F62:I62"/>
    <mergeCell ref="J62:L62"/>
    <mergeCell ref="M62:O62"/>
    <mergeCell ref="P62:Q62"/>
    <mergeCell ref="R62:U62"/>
    <mergeCell ref="E43:F44"/>
    <mergeCell ref="Q43:R43"/>
    <mergeCell ref="G43:G44"/>
    <mergeCell ref="H43:H44"/>
    <mergeCell ref="I43:L44"/>
    <mergeCell ref="M43:N43"/>
    <mergeCell ref="O43:P43"/>
    <mergeCell ref="B45:L46"/>
    <mergeCell ref="M45:N45"/>
    <mergeCell ref="O45:P45"/>
    <mergeCell ref="Q45:R45"/>
    <mergeCell ref="S45:T45"/>
    <mergeCell ref="B77:F77"/>
    <mergeCell ref="G77:O77"/>
    <mergeCell ref="B78:F78"/>
    <mergeCell ref="G78:O78"/>
    <mergeCell ref="B63:E63"/>
    <mergeCell ref="F63:I63"/>
    <mergeCell ref="J63:L63"/>
    <mergeCell ref="M63:O63"/>
    <mergeCell ref="B76:F76"/>
    <mergeCell ref="G76:O76"/>
    <mergeCell ref="B70:V72"/>
    <mergeCell ref="R63:U63"/>
    <mergeCell ref="P63:Q63"/>
    <mergeCell ref="O107:Q109"/>
    <mergeCell ref="B108:F108"/>
    <mergeCell ref="G108:H108"/>
    <mergeCell ref="I108:J108"/>
    <mergeCell ref="K108:L108"/>
    <mergeCell ref="M108:N108"/>
    <mergeCell ref="B109:F109"/>
    <mergeCell ref="V84:V85"/>
    <mergeCell ref="B86:C86"/>
    <mergeCell ref="B105:F106"/>
    <mergeCell ref="G105:H106"/>
    <mergeCell ref="I105:J106"/>
    <mergeCell ref="K105:N105"/>
    <mergeCell ref="O105:Q106"/>
    <mergeCell ref="K106:L106"/>
    <mergeCell ref="M106:N106"/>
    <mergeCell ref="B84:C85"/>
    <mergeCell ref="D84:D85"/>
    <mergeCell ref="E84:F84"/>
    <mergeCell ref="G84:H84"/>
    <mergeCell ref="I84:T84"/>
    <mergeCell ref="U84:U85"/>
    <mergeCell ref="G109:H109"/>
    <mergeCell ref="I109:J109"/>
    <mergeCell ref="K109:L109"/>
    <mergeCell ref="M109:N109"/>
    <mergeCell ref="B107:F107"/>
    <mergeCell ref="G107:H107"/>
    <mergeCell ref="I107:J107"/>
    <mergeCell ref="K107:L107"/>
    <mergeCell ref="M107:N107"/>
    <mergeCell ref="B113:F114"/>
    <mergeCell ref="G113:H114"/>
    <mergeCell ref="I113:J114"/>
    <mergeCell ref="K113:N113"/>
    <mergeCell ref="Q138:S138"/>
    <mergeCell ref="O118:Q118"/>
    <mergeCell ref="B136:E137"/>
    <mergeCell ref="F136:S136"/>
    <mergeCell ref="F137:H137"/>
    <mergeCell ref="I137:K137"/>
    <mergeCell ref="L137:N137"/>
    <mergeCell ref="O137:P137"/>
    <mergeCell ref="Q137:S137"/>
    <mergeCell ref="B118:F118"/>
    <mergeCell ref="G118:H118"/>
    <mergeCell ref="I118:J118"/>
    <mergeCell ref="K118:L118"/>
    <mergeCell ref="M118:N118"/>
    <mergeCell ref="B138:E138"/>
    <mergeCell ref="F138:H138"/>
    <mergeCell ref="I138:K138"/>
    <mergeCell ref="L138:N138"/>
    <mergeCell ref="O138:P138"/>
    <mergeCell ref="O113:Q114"/>
    <mergeCell ref="K114:L114"/>
    <mergeCell ref="M114:N114"/>
    <mergeCell ref="M116:N117"/>
    <mergeCell ref="B110:F110"/>
    <mergeCell ref="G110:H110"/>
    <mergeCell ref="I110:J110"/>
    <mergeCell ref="K110:L110"/>
    <mergeCell ref="M110:N110"/>
    <mergeCell ref="O110:Q110"/>
    <mergeCell ref="B115:F115"/>
    <mergeCell ref="G115:H115"/>
    <mergeCell ref="I115:J115"/>
    <mergeCell ref="K115:L115"/>
    <mergeCell ref="M115:N115"/>
    <mergeCell ref="O115:Q117"/>
    <mergeCell ref="B116:F117"/>
    <mergeCell ref="G116:H117"/>
    <mergeCell ref="I116:J117"/>
    <mergeCell ref="K116:L117"/>
  </mergeCells>
  <phoneticPr fontId="6"/>
  <pageMargins left="0.7" right="0.7" top="0.75" bottom="0.75" header="0.3" footer="0.3"/>
  <pageSetup paperSize="9" scale="68" fitToHeight="0" orientation="landscape" r:id="rId1"/>
  <rowBreaks count="4" manualBreakCount="4">
    <brk id="36" max="16383" man="1"/>
    <brk id="58" min="1" max="22" man="1"/>
    <brk id="89" min="1" max="22" man="1"/>
    <brk id="133" min="1"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ABA6F-A6A5-438A-9005-59CB94B8AE88}">
  <sheetPr codeName="Sheet7"/>
  <dimension ref="B2:G19"/>
  <sheetViews>
    <sheetView view="pageBreakPreview" zoomScaleNormal="100" zoomScaleSheetLayoutView="100" workbookViewId="0">
      <selection activeCell="G4" sqref="G4"/>
    </sheetView>
  </sheetViews>
  <sheetFormatPr defaultRowHeight="17.25" x14ac:dyDescent="0.15"/>
  <cols>
    <col min="1" max="1" width="9" style="47"/>
    <col min="2" max="2" width="33.125" style="47" customWidth="1"/>
    <col min="3" max="3" width="13" style="49" customWidth="1"/>
    <col min="4" max="4" width="51.375" style="47" customWidth="1"/>
    <col min="5" max="5" width="26.125" style="47" customWidth="1"/>
    <col min="6" max="16384" width="9" style="47"/>
  </cols>
  <sheetData>
    <row r="2" spans="2:7" ht="21" x14ac:dyDescent="0.15">
      <c r="B2" s="690" t="s">
        <v>211</v>
      </c>
      <c r="C2" s="690"/>
      <c r="D2" s="690"/>
      <c r="E2" s="690"/>
    </row>
    <row r="3" spans="2:7" ht="21" x14ac:dyDescent="0.15">
      <c r="B3" s="54"/>
      <c r="G3" s="47" t="s">
        <v>467</v>
      </c>
    </row>
    <row r="4" spans="2:7" ht="21" x14ac:dyDescent="0.15">
      <c r="B4" s="55"/>
      <c r="C4" s="56" t="s">
        <v>224</v>
      </c>
      <c r="D4" s="54" t="str">
        <f>'要望書様式Ｐ1~2'!E5</f>
        <v>青森　太郎</v>
      </c>
    </row>
    <row r="6" spans="2:7" s="48" customFormat="1" ht="50.1" customHeight="1" x14ac:dyDescent="0.15">
      <c r="B6" s="50" t="s">
        <v>208</v>
      </c>
      <c r="C6" s="51" t="s">
        <v>207</v>
      </c>
      <c r="D6" s="57" t="s">
        <v>218</v>
      </c>
      <c r="E6" s="50" t="s">
        <v>1</v>
      </c>
    </row>
    <row r="7" spans="2:7" ht="50.1" customHeight="1" x14ac:dyDescent="0.15">
      <c r="B7" s="52" t="s">
        <v>209</v>
      </c>
      <c r="C7" s="53"/>
      <c r="D7" s="52"/>
      <c r="E7" s="52"/>
    </row>
    <row r="8" spans="2:7" ht="50.1" customHeight="1" x14ac:dyDescent="0.15">
      <c r="B8" s="52" t="s">
        <v>210</v>
      </c>
      <c r="C8" s="53"/>
      <c r="D8" s="52"/>
      <c r="E8" s="52"/>
    </row>
    <row r="9" spans="2:7" ht="50.1" customHeight="1" x14ac:dyDescent="0.15">
      <c r="B9" s="52" t="s">
        <v>212</v>
      </c>
      <c r="C9" s="53"/>
      <c r="D9" s="52"/>
      <c r="E9" s="52"/>
    </row>
    <row r="10" spans="2:7" ht="50.1" customHeight="1" x14ac:dyDescent="0.15">
      <c r="B10" s="52" t="s">
        <v>213</v>
      </c>
      <c r="C10" s="53"/>
      <c r="D10" s="52"/>
      <c r="E10" s="52"/>
    </row>
    <row r="11" spans="2:7" ht="50.1" customHeight="1" x14ac:dyDescent="0.15">
      <c r="B11" s="52" t="s">
        <v>217</v>
      </c>
      <c r="C11" s="53"/>
      <c r="D11" s="52"/>
      <c r="E11" s="52"/>
    </row>
    <row r="12" spans="2:7" ht="50.1" customHeight="1" x14ac:dyDescent="0.15">
      <c r="B12" s="52" t="s">
        <v>214</v>
      </c>
      <c r="C12" s="53"/>
      <c r="D12" s="52"/>
      <c r="E12" s="52"/>
    </row>
    <row r="13" spans="2:7" ht="50.1" customHeight="1" x14ac:dyDescent="0.15">
      <c r="B13" s="52" t="s">
        <v>215</v>
      </c>
      <c r="C13" s="53"/>
      <c r="D13" s="52"/>
      <c r="E13" s="52"/>
    </row>
    <row r="14" spans="2:7" ht="50.1" customHeight="1" x14ac:dyDescent="0.15">
      <c r="B14" s="52" t="s">
        <v>216</v>
      </c>
      <c r="C14" s="53"/>
      <c r="D14" s="52"/>
      <c r="E14" s="52"/>
    </row>
    <row r="15" spans="2:7" ht="50.1" customHeight="1" x14ac:dyDescent="0.15">
      <c r="B15" s="52" t="s">
        <v>219</v>
      </c>
      <c r="C15" s="53"/>
      <c r="D15" s="52"/>
      <c r="E15" s="52"/>
    </row>
    <row r="16" spans="2:7" ht="50.1" customHeight="1" x14ac:dyDescent="0.15">
      <c r="B16" s="52" t="s">
        <v>220</v>
      </c>
      <c r="C16" s="53"/>
      <c r="D16" s="52"/>
      <c r="E16" s="52"/>
    </row>
    <row r="17" spans="2:5" ht="50.1" customHeight="1" x14ac:dyDescent="0.15">
      <c r="B17" s="52" t="s">
        <v>221</v>
      </c>
      <c r="C17" s="53"/>
      <c r="D17" s="52"/>
      <c r="E17" s="52"/>
    </row>
    <row r="18" spans="2:5" ht="50.1" customHeight="1" x14ac:dyDescent="0.15">
      <c r="B18" s="52" t="s">
        <v>222</v>
      </c>
      <c r="C18" s="53"/>
      <c r="D18" s="52"/>
      <c r="E18" s="52"/>
    </row>
    <row r="19" spans="2:5" ht="50.1" customHeight="1" x14ac:dyDescent="0.15">
      <c r="B19" s="52" t="s">
        <v>223</v>
      </c>
      <c r="C19" s="53"/>
      <c r="D19" s="52"/>
      <c r="E19" s="52"/>
    </row>
  </sheetData>
  <mergeCells count="1">
    <mergeCell ref="B2:E2"/>
  </mergeCells>
  <phoneticPr fontId="6"/>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要望書様式Ｐ1~2</vt:lpstr>
      <vt:lpstr>要望書様式Ｐ3~4</vt:lpstr>
      <vt:lpstr>要望書様式Ｐ5~6</vt:lpstr>
      <vt:lpstr>【参考様式】規模決定について</vt:lpstr>
      <vt:lpstr>集計表(記入不要)</vt:lpstr>
      <vt:lpstr>交付申請別紙</vt:lpstr>
      <vt:lpstr>実績報告別紙</vt:lpstr>
      <vt:lpstr>確認表(県記入)</vt:lpstr>
      <vt:lpstr>【参考様式】規模決定について!Print_Area</vt:lpstr>
      <vt:lpstr>'確認表(県記入)'!Print_Area</vt:lpstr>
      <vt:lpstr>交付申請別紙!Print_Area</vt:lpstr>
      <vt:lpstr>実績報告別紙!Print_Area</vt:lpstr>
      <vt:lpstr>'集計表(記入不要)'!Print_Area</vt:lpstr>
      <vt:lpstr>'要望書様式Ｐ1~2'!Print_Area</vt:lpstr>
      <vt:lpstr>'要望書様式Ｐ3~4'!Print_Area</vt:lpstr>
      <vt:lpstr>'要望書様式Ｐ5~6'!Print_Area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aomoriken</dc:creator>
  <cp:lastModifiedBy>201op</cp:lastModifiedBy>
  <cp:lastPrinted>2022-06-24T11:43:47Z</cp:lastPrinted>
  <dcterms:created xsi:type="dcterms:W3CDTF">2005-08-03T02:14:07Z</dcterms:created>
  <dcterms:modified xsi:type="dcterms:W3CDTF">2022-06-26T03:23:36Z</dcterms:modified>
</cp:coreProperties>
</file>